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tabRatio="836" activeTab="5"/>
  </bookViews>
  <sheets>
    <sheet name="Заголовок" sheetId="1" r:id="rId1"/>
    <sheet name="Форма 3.1." sheetId="2" r:id="rId2"/>
    <sheet name="табл.1.3" sheetId="3" r:id="rId3"/>
    <sheet name="табл.1,4" sheetId="4" r:id="rId4"/>
    <sheet name="табл.1.5" sheetId="5" r:id="rId5"/>
    <sheet name="табл. прил.1" sheetId="6" r:id="rId6"/>
  </sheets>
  <externalReferences>
    <externalReference r:id="rId9"/>
    <externalReference r:id="rId10"/>
    <externalReference r:id="rId11"/>
  </externalReferences>
  <definedNames>
    <definedName name="_xlfn.IFERROR" hidden="1">#NAME?</definedName>
    <definedName name="god">'Заголовок'!$F$10</definedName>
    <definedName name="inn">'Заголовок'!$F$15</definedName>
    <definedName name="kpp">'Заголовок'!$F$16</definedName>
    <definedName name="MR_LIST">'[2]REESTR_MO'!$D$2:$D$37</definedName>
    <definedName name="org">'Заголовок'!$F$13</definedName>
    <definedName name="REG">'[1]TEHSHEET'!$B$2:$B$85</definedName>
    <definedName name="region_name">'Заголовок'!$F$8</definedName>
    <definedName name="version">'[2]Инструкция'!$G$3</definedName>
    <definedName name="Years">'[3]TEHSHEET'!$J$1:$J$5</definedName>
  </definedNames>
  <calcPr fullCalcOnLoad="1"/>
</workbook>
</file>

<file path=xl/sharedStrings.xml><?xml version="1.0" encoding="utf-8"?>
<sst xmlns="http://schemas.openxmlformats.org/spreadsheetml/2006/main" count="712" uniqueCount="335">
  <si>
    <t>Форма 3.1</t>
  </si>
  <si>
    <t>Новосибирская область</t>
  </si>
  <si>
    <t>ИНН</t>
  </si>
  <si>
    <t>КПП</t>
  </si>
  <si>
    <t>Почтовый адрес:</t>
  </si>
  <si>
    <t>Период регулирования</t>
  </si>
  <si>
    <t>Должность:</t>
  </si>
  <si>
    <t>Год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</si>
  <si>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</si>
  <si>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</si>
  <si>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</si>
  <si>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</si>
  <si>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</si>
  <si>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</si>
  <si>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</si>
  <si>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</si>
  <si>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</si>
  <si>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</si>
  <si>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</si>
  <si>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</si>
  <si>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План</t>
  </si>
  <si>
    <t>Факт</t>
  </si>
  <si>
    <t xml:space="preserve">№ п.п. </t>
  </si>
  <si>
    <t>Наименование</t>
  </si>
  <si>
    <t>Электроэнергия</t>
  </si>
  <si>
    <t>L1</t>
  </si>
  <si>
    <t>Отпуск в сеть-энергия</t>
  </si>
  <si>
    <t>Поступление в сеть</t>
  </si>
  <si>
    <t>млн.кВтч</t>
  </si>
  <si>
    <t>L2</t>
  </si>
  <si>
    <t>Потери в электрической сети -энергия</t>
  </si>
  <si>
    <t>Потери в электрической сети, в т.ч. относимые на:</t>
  </si>
  <si>
    <t>L2.1</t>
  </si>
  <si>
    <t>собственное потребление</t>
  </si>
  <si>
    <t>2.1</t>
  </si>
  <si>
    <t>L2.2</t>
  </si>
  <si>
    <t>передачу сторонним потребителям (субабонентам)</t>
  </si>
  <si>
    <t>2.2</t>
  </si>
  <si>
    <t>L3</t>
  </si>
  <si>
    <t>Относительные потери-энергия</t>
  </si>
  <si>
    <t>Относительные потери</t>
  </si>
  <si>
    <t>%</t>
  </si>
  <si>
    <t>L4</t>
  </si>
  <si>
    <t>Полезный отпуск-энергия</t>
  </si>
  <si>
    <t>Отпуск из сети (полезный отпуск ), в т.ч. для</t>
  </si>
  <si>
    <t>L4.1</t>
  </si>
  <si>
    <t>собственного потребления</t>
  </si>
  <si>
    <t>4.1</t>
  </si>
  <si>
    <t>L4.2</t>
  </si>
  <si>
    <t>передачи сторонним потребителям (субабонентам)</t>
  </si>
  <si>
    <t>4.2</t>
  </si>
  <si>
    <t>Мощность</t>
  </si>
  <si>
    <t>L5</t>
  </si>
  <si>
    <t>5</t>
  </si>
  <si>
    <t>МВт</t>
  </si>
  <si>
    <t>L6</t>
  </si>
  <si>
    <t>6</t>
  </si>
  <si>
    <t>L6.1</t>
  </si>
  <si>
    <t>6.1</t>
  </si>
  <si>
    <t>L6.2</t>
  </si>
  <si>
    <t>6.2</t>
  </si>
  <si>
    <t>L7</t>
  </si>
  <si>
    <t>7</t>
  </si>
  <si>
    <t>L8</t>
  </si>
  <si>
    <t>8</t>
  </si>
  <si>
    <t>Отпуск из сети (полезный отпуск), в т.ч. для</t>
  </si>
  <si>
    <t>L8.1</t>
  </si>
  <si>
    <t>8.1</t>
  </si>
  <si>
    <t>L8.2</t>
  </si>
  <si>
    <t>8.2</t>
  </si>
  <si>
    <t>L9</t>
  </si>
  <si>
    <t>Заявленная мощность потребителей</t>
  </si>
  <si>
    <t>9</t>
  </si>
  <si>
    <t xml:space="preserve">Заявленная мощность </t>
  </si>
  <si>
    <t>L9.1</t>
  </si>
  <si>
    <t>9.1</t>
  </si>
  <si>
    <t>L9.2</t>
  </si>
  <si>
    <t>сторонних потребителей (субабонентов)</t>
  </si>
  <si>
    <t>9.2</t>
  </si>
  <si>
    <t>L10</t>
  </si>
  <si>
    <t>Присоединенная мощность потребителей</t>
  </si>
  <si>
    <t>10</t>
  </si>
  <si>
    <t xml:space="preserve">Присоединенная мощность </t>
  </si>
  <si>
    <t>МВА</t>
  </si>
  <si>
    <t>L10.1</t>
  </si>
  <si>
    <t>10.1</t>
  </si>
  <si>
    <t>L10.2</t>
  </si>
  <si>
    <t>10.2</t>
  </si>
  <si>
    <t xml:space="preserve">Руководитель организации                                                       </t>
  </si>
  <si>
    <t>Руководитель органа исполнительной власти субъекта Российской Федерации в области государственного регулирования тарифов</t>
  </si>
  <si>
    <t>Наименование организации</t>
  </si>
  <si>
    <t>Предложения сетевой компании по технологическому расходу электроэнергии (мощности) - потерям в электрических сетях</t>
  </si>
  <si>
    <t>Регион РФ</t>
  </si>
  <si>
    <t>Муниципальный район</t>
  </si>
  <si>
    <t>Муниципальное образование</t>
  </si>
  <si>
    <t>ОКТМО</t>
  </si>
  <si>
    <t>Адрес организации</t>
  </si>
  <si>
    <t>Юридический адрес</t>
  </si>
  <si>
    <t>Юридический адрес:</t>
  </si>
  <si>
    <t>Почтовый адрес</t>
  </si>
  <si>
    <t>Руководитель</t>
  </si>
  <si>
    <t>Руководитель.ФИО</t>
  </si>
  <si>
    <t>Фамилия, имя, отчество:</t>
  </si>
  <si>
    <t>Руководитель.Телефон</t>
  </si>
  <si>
    <t>Контактный телефон:</t>
  </si>
  <si>
    <t>Главный бухгалтер</t>
  </si>
  <si>
    <t>Гл.бухгалтер.ФИО</t>
  </si>
  <si>
    <t>Гл.бухгалтер.Телефон</t>
  </si>
  <si>
    <t>Должностное лицо, ответственное за составление формы</t>
  </si>
  <si>
    <t>L11.1</t>
  </si>
  <si>
    <t>Ответственный.ФИО</t>
  </si>
  <si>
    <t>L11.2</t>
  </si>
  <si>
    <t>Ответственный.Должность</t>
  </si>
  <si>
    <t>L11.3</t>
  </si>
  <si>
    <t>Ответственный.Телефон</t>
  </si>
  <si>
    <t>L11.4</t>
  </si>
  <si>
    <t>Ответственный. E-Mail</t>
  </si>
  <si>
    <t>e-mail:</t>
  </si>
  <si>
    <t>Версия 2.0</t>
  </si>
  <si>
    <t xml:space="preserve">Дата последнего обновления реестра организаций: </t>
  </si>
  <si>
    <t>Дата последнего обновления реестра МР/МО:</t>
  </si>
  <si>
    <t>п.п.</t>
  </si>
  <si>
    <t>Показатели</t>
  </si>
  <si>
    <t>Всего</t>
  </si>
  <si>
    <t>ВН</t>
  </si>
  <si>
    <t>СН1</t>
  </si>
  <si>
    <t>СН11</t>
  </si>
  <si>
    <t>НН</t>
  </si>
  <si>
    <t>1.</t>
  </si>
  <si>
    <t xml:space="preserve">Поступление эл.энергии в сеть , ВСЕГО </t>
  </si>
  <si>
    <t>1.1.</t>
  </si>
  <si>
    <t>из смежной сети, всего</t>
  </si>
  <si>
    <t>в том числе из сети</t>
  </si>
  <si>
    <t>СН2</t>
  </si>
  <si>
    <t>1.2.</t>
  </si>
  <si>
    <t>от электростанций ПЭ (ЭСО)</t>
  </si>
  <si>
    <t>от других поставщиков (в т.ч. с оптового рынка)</t>
  </si>
  <si>
    <t>1.4.</t>
  </si>
  <si>
    <t xml:space="preserve">Потери электроэнергии в сети </t>
  </si>
  <si>
    <t>4.1.</t>
  </si>
  <si>
    <t>4.2.</t>
  </si>
  <si>
    <t>потребителям оптового рынка</t>
  </si>
  <si>
    <t>4.3.</t>
  </si>
  <si>
    <t>Расчет технологического расхода электрической энергии (потерь)</t>
  </si>
  <si>
    <t>в электрических сетях ЭСО (региональных электрических сетях)</t>
  </si>
  <si>
    <t>№
п/п</t>
  </si>
  <si>
    <t>Ед. изм.</t>
  </si>
  <si>
    <t>всего</t>
  </si>
  <si>
    <t>Технические потери</t>
  </si>
  <si>
    <t>млн. кВт·ч</t>
  </si>
  <si>
    <t>1.1</t>
  </si>
  <si>
    <t>Потери холостого хода в трансформаторах
(а * б * в)</t>
  </si>
  <si>
    <t>а</t>
  </si>
  <si>
    <t>Норматив потерь</t>
  </si>
  <si>
    <t>КВт/МВА</t>
  </si>
  <si>
    <t>б</t>
  </si>
  <si>
    <t>Суммарная мощность трансформаторов</t>
  </si>
  <si>
    <t>в</t>
  </si>
  <si>
    <t>Продолжительность периода</t>
  </si>
  <si>
    <t>час</t>
  </si>
  <si>
    <t>1.2</t>
  </si>
  <si>
    <t>Потери в БСК и СТК    (а * б)</t>
  </si>
  <si>
    <t>тыс. кВт·ч в год/шт.</t>
  </si>
  <si>
    <t>Количество</t>
  </si>
  <si>
    <t>шт.</t>
  </si>
  <si>
    <t>1.3</t>
  </si>
  <si>
    <t>Потери
в шунтирующих реакторах (а * б)</t>
  </si>
  <si>
    <t>1.4</t>
  </si>
  <si>
    <t>Потери в синхронных компенсаторах (СК)</t>
  </si>
  <si>
    <t>1.4.1</t>
  </si>
  <si>
    <t>Потери в СК номиналь-ной мощностью</t>
  </si>
  <si>
    <t xml:space="preserve"> Мвар (а * б)</t>
  </si>
  <si>
    <t>1.4.2</t>
  </si>
  <si>
    <t>1.4.3</t>
  </si>
  <si>
    <t>…</t>
  </si>
  <si>
    <t>1.5</t>
  </si>
  <si>
    <t>Потери электрической энергии на корону, всего</t>
  </si>
  <si>
    <t>1.5.1</t>
  </si>
  <si>
    <t>Потери на корону
в линиях напряжением кВ (а * б)</t>
  </si>
  <si>
    <t>млн. кВт·ч в год/км</t>
  </si>
  <si>
    <t>Протяженность линий</t>
  </si>
  <si>
    <t>км</t>
  </si>
  <si>
    <t>1.5.2</t>
  </si>
  <si>
    <t>1.6</t>
  </si>
  <si>
    <t>Нагрузочные потери, всего</t>
  </si>
  <si>
    <t>1.6.1</t>
  </si>
  <si>
    <t>Нагрузочные потери
в сетях ВН, СН1, СН11 (а * б * в)</t>
  </si>
  <si>
    <t>Поправочный коэффициент</t>
  </si>
  <si>
    <t>Отпуск в сеть ВН, СН1 и СН11</t>
  </si>
  <si>
    <t>1.6.2</t>
  </si>
  <si>
    <t>Нагрузочные потери
в сети НН (а * б)</t>
  </si>
  <si>
    <t>тыс. кВт·ч в год/км</t>
  </si>
  <si>
    <t>Протяженность линий 0,4 кВ</t>
  </si>
  <si>
    <t>2</t>
  </si>
  <si>
    <t>Расход электроэнергии на собственные нужды подстанций</t>
  </si>
  <si>
    <t>3</t>
  </si>
  <si>
    <t>Потери, обусловленные погрешностями приборов учета</t>
  </si>
  <si>
    <t>4</t>
  </si>
  <si>
    <t>Итого</t>
  </si>
  <si>
    <t>Таблица 1.3</t>
  </si>
  <si>
    <t>Таблица № П 1.4</t>
  </si>
  <si>
    <t>Баланс электрической энергии по сетям ВН, СН1, СН11 и НН</t>
  </si>
  <si>
    <t>1.3.</t>
  </si>
  <si>
    <t xml:space="preserve">поступление эл. энергии от других организаций </t>
  </si>
  <si>
    <t>2.</t>
  </si>
  <si>
    <t>то же в % (п.1.1/п.1.3)</t>
  </si>
  <si>
    <t>3.</t>
  </si>
  <si>
    <t>Расход электроэнергии на производственные и хозяйственные нужды</t>
  </si>
  <si>
    <t>4.</t>
  </si>
  <si>
    <t xml:space="preserve">Полезный отпуск из сети </t>
  </si>
  <si>
    <t>в т.ч.                                                                                    собственным потребителям ЭСО</t>
  </si>
  <si>
    <t>из них:</t>
  </si>
  <si>
    <t>потребителям, присоединенным к центру питания</t>
  </si>
  <si>
    <t>на генераторном напряжении</t>
  </si>
  <si>
    <t>сальдо переток в другие организации</t>
  </si>
  <si>
    <t>Таблица № П 1.5</t>
  </si>
  <si>
    <t>Баланс электрической мощности по сетям ВН, СН1, СН11 и НН</t>
  </si>
  <si>
    <t xml:space="preserve">Поступление мощности в сеть , ВСЕГО </t>
  </si>
  <si>
    <t>из смежной сети</t>
  </si>
  <si>
    <t xml:space="preserve">от электростанций ПЭ </t>
  </si>
  <si>
    <t>от других организаций</t>
  </si>
  <si>
    <t xml:space="preserve">то же в % </t>
  </si>
  <si>
    <t>Мощность на производственные и хозяйственные нужды</t>
  </si>
  <si>
    <t xml:space="preserve">Полезный отпуск мощности  потребителям  </t>
  </si>
  <si>
    <t>в т.ч.   Заявленная (расчетная) мощность собственных  потребителей, пользующихся региональными электричекими сетями</t>
  </si>
  <si>
    <t>Заявленная (расчетная) мощность потребителей оптового рынка</t>
  </si>
  <si>
    <t xml:space="preserve"> в другие организации</t>
  </si>
  <si>
    <t xml:space="preserve">Потери в сети </t>
  </si>
  <si>
    <t xml:space="preserve"> город Новосибирск</t>
  </si>
  <si>
    <t xml:space="preserve">       Асмодьяров Г.Р.</t>
  </si>
  <si>
    <t>ООО "ЭСО"</t>
  </si>
  <si>
    <t>5406982149</t>
  </si>
  <si>
    <t>540601001</t>
  </si>
  <si>
    <t>630091, г. Новосибирск, Красный проспект, д.55, оф.601</t>
  </si>
  <si>
    <t>Сизов Сергей Николаевич</t>
  </si>
  <si>
    <t>8-960-794-05-05</t>
  </si>
  <si>
    <t>Ващенко Ирина Валерьевна</t>
  </si>
  <si>
    <t>+7(383)2461779</t>
  </si>
  <si>
    <t>Сизова Екатерина Евгеньевна</t>
  </si>
  <si>
    <t>Главный инженер</t>
  </si>
  <si>
    <t>+7(383)299-00-21</t>
  </si>
  <si>
    <t>eso-tso@yandex.ru</t>
  </si>
  <si>
    <t>50701000001</t>
  </si>
  <si>
    <t xml:space="preserve">      Сизов С.Н.</t>
  </si>
  <si>
    <t>Руководитель организации_______________________________________Сизов С.Н.</t>
  </si>
  <si>
    <t>План   2019год</t>
  </si>
  <si>
    <t>Факт   2019 год</t>
  </si>
  <si>
    <t>План  2020 Год</t>
  </si>
  <si>
    <t>План 2021 Февраль</t>
  </si>
  <si>
    <t>План 2021 Январь</t>
  </si>
  <si>
    <t>План 2021 Март</t>
  </si>
  <si>
    <t>План 2021 Апрель</t>
  </si>
  <si>
    <t>План 2021 Май</t>
  </si>
  <si>
    <t>План 2021 Июнь</t>
  </si>
  <si>
    <t>План 2021 Август</t>
  </si>
  <si>
    <t>План 2021 Сентябрь</t>
  </si>
  <si>
    <t>План 2021 Октябрь</t>
  </si>
  <si>
    <t>План 2021 Ноябрь</t>
  </si>
  <si>
    <t>План 2021 Декабрь</t>
  </si>
  <si>
    <t>План 2021 Год</t>
  </si>
  <si>
    <t>План 2021 1 кв.</t>
  </si>
  <si>
    <t>План 2021       1 полугодие</t>
  </si>
  <si>
    <t>План 2021 2 кв.</t>
  </si>
  <si>
    <t>План 2021 3 кв.</t>
  </si>
  <si>
    <t>План 2021 4 кв.</t>
  </si>
  <si>
    <t>План 2021       2 полугодие</t>
  </si>
  <si>
    <t>Период регулирования 2021 г.</t>
  </si>
  <si>
    <t>1 п/г 2021г.</t>
  </si>
  <si>
    <t>2 п/г 2021г.</t>
  </si>
  <si>
    <t>Период регулирования 2021г.</t>
  </si>
  <si>
    <t>План 2021</t>
  </si>
  <si>
    <t>Предложения  ООО "ЭСО"  по технологическому расходу электроэнергии (мощности) - потерям в электрических сетях на 2021 год в регионе: Новосибирская область</t>
  </si>
  <si>
    <t>План 2021 Июль</t>
  </si>
  <si>
    <t>Наименование показателя</t>
  </si>
  <si>
    <t>Ед. измерения</t>
  </si>
  <si>
    <t>В том числе по уровню напряжения</t>
  </si>
  <si>
    <t>СН-I</t>
  </si>
  <si>
    <t>СН-II</t>
  </si>
  <si>
    <t>Поступление в сеть из других организаций, в том числе:</t>
  </si>
  <si>
    <t>тыс.кВт ч</t>
  </si>
  <si>
    <t>из сетей ФСК</t>
  </si>
  <si>
    <t>от генерирующих компаний и блок станций</t>
  </si>
  <si>
    <t>от смежных сетевых организаций</t>
  </si>
  <si>
    <t>Отпуск электроэнергии в сеть</t>
  </si>
  <si>
    <t>Фактические потери электроэнергии</t>
  </si>
  <si>
    <t xml:space="preserve"> </t>
  </si>
  <si>
    <t>Протяженность линий (воздушных и кабельных) электропередачи</t>
  </si>
  <si>
    <t>Протяженность воздушных линий электропередачи</t>
  </si>
  <si>
    <t>Соотношение протяженности воздушных и кабельных линий электропередачи (доля ВЛ)</t>
  </si>
  <si>
    <t>Норматив потерь электроэнергии по приказу Минэнерго России от 20,09.2017 г. №887</t>
  </si>
  <si>
    <t>Поступление в сеть из других уровней напряжения (трансформация)</t>
  </si>
  <si>
    <t>Плановый отпуск электроэнергии в сеть</t>
  </si>
  <si>
    <t>Уровень потерь электроэнергии</t>
  </si>
  <si>
    <t>Величина потерь электроэнергии</t>
  </si>
  <si>
    <t>Факт 2019 года</t>
  </si>
  <si>
    <t>код строки</t>
  </si>
  <si>
    <t xml:space="preserve">Соотношение величины отпуска электрической энергии в электрическую сеть и суммы номинальных мощностей силовых трансформаторов </t>
  </si>
  <si>
    <t>Сумма номинальных мощностей силовых трансформаторов</t>
  </si>
  <si>
    <t>тыс.кВт ч/МВА</t>
  </si>
  <si>
    <t>Отпуск электроэнергии в электрическую сеть/суммарная протяженность воздушных и кабельных линий электропередачи</t>
  </si>
  <si>
    <t>тыс.кВт/км</t>
  </si>
  <si>
    <t>11</t>
  </si>
  <si>
    <t>12</t>
  </si>
  <si>
    <t>13</t>
  </si>
  <si>
    <t>14</t>
  </si>
  <si>
    <t>15</t>
  </si>
  <si>
    <t>Определение уровня (%) потерь электроэнергии исходя из фактических данных за 2019г)</t>
  </si>
  <si>
    <t>16 (равна строке 1)</t>
  </si>
  <si>
    <t>17 (равна строке 2)</t>
  </si>
  <si>
    <t>18 (равна строке 3)</t>
  </si>
  <si>
    <t>19 (равна строке 4)</t>
  </si>
  <si>
    <t>20 (равна строке 5)</t>
  </si>
  <si>
    <t>21 (равна строке 6)</t>
  </si>
  <si>
    <t>22 (min из строки 8 и строки 15)</t>
  </si>
  <si>
    <t>23 (строка 21*строка 22)</t>
  </si>
  <si>
    <t>Регулируемый период (план 2021 год)</t>
  </si>
  <si>
    <t>24 (равна строке 22 столбец 3)</t>
  </si>
  <si>
    <t>ООО "ЭСО" на 2021г.</t>
  </si>
  <si>
    <t>Определение величины и уровня потерь электроэнергии при ее передаче по электрическим сетям территориальной сетевой организации ООО "ЭСО" на 2021 год</t>
  </si>
  <si>
    <t>2019г.(факт)</t>
  </si>
  <si>
    <t>ООО "ЭСО" на 2019-2021 год</t>
  </si>
  <si>
    <t>Период регулирования 2019 г.(факт)</t>
  </si>
  <si>
    <t>1 п/г 2019г.(факт)</t>
  </si>
  <si>
    <t>2 п/г 2019г.(факт)</t>
  </si>
  <si>
    <t>Период регулирования 2019.(план)</t>
  </si>
  <si>
    <t>1 п/г 2019г.(план)</t>
  </si>
  <si>
    <t>2 п/г 2019г.(план)</t>
  </si>
  <si>
    <t>Период регулирования 2020г. (план)</t>
  </si>
  <si>
    <t>1 п/г 2020г.(план)</t>
  </si>
  <si>
    <t>2 п/г 2020г.(план)</t>
  </si>
  <si>
    <t>Период регулирования 2019г. (факт)</t>
  </si>
  <si>
    <t>Период регулирования 2019г.(план)</t>
  </si>
  <si>
    <t>Период регулирования 2020г.(план)</t>
  </si>
  <si>
    <t>1 п/г 2020 г. (план)</t>
  </si>
  <si>
    <t>2 п/г 2020г. (план)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</si>
</sst>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-;\-* #,##0_-;_-* &quot;-&quot;_-;_-@_-"/>
    <numFmt numFmtId="44" formatCode="_-* #,##0.00&quot;р.&quot;_-;\-* #,##0.00&quot;р.&quot;_-;_-* &quot;-&quot;??&quot;р.&quot;_-;_-@_-"/>
    <numFmt numFmtId="43" formatCode="_-* #,##0.00_-;\-* #,##0.00_-;_-* &quot;-&quot;??_-;_-@_-"/>
    <numFmt numFmtId="164" formatCode="_-* #,##0_р_._-;\-* #,##0_р_._-;_-* &quot;-&quot;_р_._-;_-@_-"/>
    <numFmt numFmtId="165" formatCode="_-* #,##0.00_р_._-;\-* #,##0.00_р_._-;_-* &quot;-&quot;??_р_.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\ _₽_-;\-* #,##0\ _₽_-;_-* &quot;-&quot;\ _₽_-;_-@_-"/>
    <numFmt numFmtId="172" formatCode="_-* #,##0.00\ &quot;₽&quot;_-;\-* #,##0.00\ &quot;₽&quot;_-;_-* &quot;-&quot;??\ &quot;₽&quot;_-;_-@_-"/>
    <numFmt numFmtId="173" formatCode="_-* #,##0.00\ _₽_-;\-* #,##0.00\ _₽_-;_-* &quot;-&quot;??\ _₽_-;_-@_-"/>
    <numFmt numFmtId="174" formatCode="0.000"/>
    <numFmt numFmtId="175" formatCode="#,##0.000"/>
    <numFmt numFmtId="176" formatCode="#,##0.0000"/>
    <numFmt numFmtId="177" formatCode="0.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.00000"/>
    <numFmt numFmtId="183" formatCode="0.0"/>
  </numFmts>
  <fonts count="82">
    <font>
      <sz val="10"/>
      <name val="Arial Cyr"/>
      <family val="0"/>
    </font>
    <font>
      <sz val="10"/>
      <name val="Tahoma"/>
      <family val="2"/>
    </font>
    <font>
      <b/>
      <sz val="14"/>
      <name val="Franklin Gothic Medium"/>
      <family val="2"/>
    </font>
    <font>
      <b/>
      <sz val="10"/>
      <name val="Tahoma"/>
      <family val="2"/>
    </font>
    <font>
      <b/>
      <u val="single"/>
      <sz val="11"/>
      <color indexed="12"/>
      <name val="Arial"/>
      <family val="2"/>
    </font>
    <font>
      <sz val="8"/>
      <name val="Arial Cyr"/>
      <family val="0"/>
    </font>
    <font>
      <sz val="8"/>
      <name val="Verdana"/>
      <family val="2"/>
    </font>
    <font>
      <sz val="10"/>
      <name val="Times New Roman CYR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9"/>
      <name val="Arial Cyr"/>
      <family val="0"/>
    </font>
    <font>
      <sz val="11"/>
      <color indexed="9"/>
      <name val="Tahoma"/>
      <family val="2"/>
    </font>
    <font>
      <sz val="11"/>
      <color indexed="12"/>
      <name val="Tahoma"/>
      <family val="2"/>
    </font>
    <font>
      <sz val="11"/>
      <name val="Tahoma"/>
      <family val="2"/>
    </font>
    <font>
      <b/>
      <sz val="11"/>
      <color indexed="9"/>
      <name val="Tahoma"/>
      <family val="2"/>
    </font>
    <font>
      <b/>
      <sz val="11"/>
      <color indexed="12"/>
      <name val="Tahoma"/>
      <family val="2"/>
    </font>
    <font>
      <b/>
      <sz val="11"/>
      <name val="Tahoma"/>
      <family val="2"/>
    </font>
    <font>
      <sz val="11"/>
      <name val="Arial Cyr"/>
      <family val="0"/>
    </font>
    <font>
      <sz val="10"/>
      <color indexed="9"/>
      <name val="Tahoma"/>
      <family val="2"/>
    </font>
    <font>
      <sz val="10"/>
      <color indexed="10"/>
      <name val="Tahoma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ahoma"/>
      <family val="2"/>
    </font>
    <font>
      <sz val="10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5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4"/>
      <name val="Calibri"/>
      <family val="2"/>
    </font>
    <font>
      <i/>
      <sz val="10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5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0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dashed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dashed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/>
      <bottom style="medium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medium"/>
      <top style="thin">
        <color rgb="FF000000"/>
      </top>
      <bottom style="medium"/>
    </border>
    <border>
      <left style="medium"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/>
      <bottom>
        <color indexed="63"/>
      </bottom>
    </border>
    <border>
      <left style="thin">
        <color rgb="FF000000"/>
      </left>
      <right style="thin">
        <color rgb="FF000000"/>
      </right>
      <top/>
      <bottom>
        <color indexed="63"/>
      </bottom>
    </border>
    <border>
      <left style="thin">
        <color rgb="FF000000"/>
      </left>
      <right style="medium"/>
      <top/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medium"/>
      <right style="thin"/>
      <top style="medium"/>
      <bottom style="thin"/>
    </border>
    <border>
      <left style="thin"/>
      <right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>
        <color indexed="63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/>
      <top/>
      <bottom style="thin"/>
    </border>
    <border>
      <left/>
      <right style="thin"/>
      <top/>
      <bottom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dashed">
        <color indexed="63"/>
      </left>
      <right style="dashed">
        <color indexed="63"/>
      </right>
      <top style="thin">
        <color indexed="63"/>
      </top>
      <bottom style="medium">
        <color indexed="63"/>
      </bottom>
    </border>
    <border>
      <left style="dashed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dashed">
        <color indexed="63"/>
      </left>
      <right style="dashed">
        <color indexed="63"/>
      </right>
      <top style="thin">
        <color indexed="63"/>
      </top>
      <bottom style="thin">
        <color indexed="63"/>
      </bottom>
    </border>
    <border>
      <left style="dashed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dotted"/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dashed"/>
      <right/>
      <top style="thin"/>
      <bottom style="thin"/>
    </border>
    <border>
      <left/>
      <right style="medium"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medium">
        <color indexed="63"/>
      </right>
      <top style="thin">
        <color indexed="63"/>
      </top>
      <bottom style="thin"/>
    </border>
    <border>
      <left style="dashed"/>
      <right/>
      <top style="thin"/>
      <bottom style="medium">
        <color indexed="63"/>
      </bottom>
    </border>
    <border>
      <left/>
      <right style="medium">
        <color indexed="63"/>
      </right>
      <top style="thin"/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thin"/>
      <top style="medium"/>
      <bottom/>
    </border>
    <border>
      <left style="thin"/>
      <right/>
      <top/>
      <bottom style="medium"/>
    </border>
    <border>
      <left/>
      <right style="thin"/>
      <top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 style="medium"/>
      <top style="medium"/>
      <bottom style="thin"/>
    </border>
    <border>
      <left style="thin"/>
      <right style="medium"/>
      <top/>
      <bottom/>
    </border>
    <border>
      <left style="medium"/>
      <right/>
      <top style="medium"/>
      <bottom style="thin">
        <color rgb="FF000000"/>
      </bottom>
    </border>
    <border>
      <left/>
      <right/>
      <top style="medium"/>
      <bottom style="thin">
        <color rgb="FF000000"/>
      </bottom>
    </border>
    <border>
      <left/>
      <right style="medium"/>
      <top style="medium"/>
      <bottom style="thin">
        <color rgb="FF000000"/>
      </bottom>
    </border>
    <border>
      <left style="medium"/>
      <right style="thin">
        <color rgb="FF000000"/>
      </right>
      <top style="medium"/>
      <bottom/>
    </border>
    <border>
      <left style="medium"/>
      <right style="thin">
        <color rgb="FF000000"/>
      </right>
      <top/>
      <bottom style="medium"/>
    </border>
    <border>
      <left style="thin">
        <color rgb="FF000000"/>
      </left>
      <right style="medium"/>
      <top style="medium"/>
      <bottom/>
    </border>
    <border>
      <left style="thin">
        <color rgb="FF000000"/>
      </left>
      <right style="medium"/>
      <top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0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2" fillId="25" borderId="1" applyNumberFormat="0" applyAlignment="0" applyProtection="0"/>
    <xf numFmtId="0" fontId="63" fillId="26" borderId="2" applyNumberFormat="0" applyAlignment="0" applyProtection="0"/>
    <xf numFmtId="0" fontId="64" fillId="26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Border="0">
      <alignment horizontal="center" vertical="center" wrapText="1"/>
      <protection/>
    </xf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27" borderId="7" applyNumberFormat="0" applyAlignment="0" applyProtection="0"/>
    <xf numFmtId="0" fontId="70" fillId="0" borderId="0" applyNumberFormat="0" applyFill="0" applyBorder="0" applyAlignment="0" applyProtection="0"/>
    <xf numFmtId="0" fontId="71" fillId="28" borderId="0" applyNumberFormat="0" applyBorder="0" applyAlignment="0" applyProtection="0"/>
    <xf numFmtId="49" fontId="25" fillId="0" borderId="0" applyBorder="0">
      <alignment vertical="top"/>
      <protection/>
    </xf>
    <xf numFmtId="0" fontId="0" fillId="0" borderId="0">
      <alignment/>
      <protection/>
    </xf>
    <xf numFmtId="0" fontId="26" fillId="0" borderId="0">
      <alignment/>
      <protection/>
    </xf>
    <xf numFmtId="0" fontId="6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72" fillId="0" borderId="0" applyNumberFormat="0" applyFill="0" applyBorder="0" applyAlignment="0" applyProtection="0"/>
    <xf numFmtId="0" fontId="73" fillId="29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77" fillId="31" borderId="0" applyNumberFormat="0" applyBorder="0" applyAlignment="0" applyProtection="0"/>
  </cellStyleXfs>
  <cellXfs count="378">
    <xf numFmtId="0" fontId="0" fillId="0" borderId="0" xfId="0" applyAlignment="1">
      <alignment/>
    </xf>
    <xf numFmtId="0" fontId="1" fillId="32" borderId="0" xfId="61" applyFont="1" applyFill="1" applyAlignment="1">
      <alignment vertical="center" wrapText="1"/>
      <protection/>
    </xf>
    <xf numFmtId="14" fontId="1" fillId="32" borderId="0" xfId="63" applyNumberFormat="1" applyFont="1" applyFill="1" applyAlignment="1">
      <alignment horizontal="center" vertical="center" wrapText="1"/>
      <protection/>
    </xf>
    <xf numFmtId="49" fontId="1" fillId="32" borderId="0" xfId="63" applyNumberFormat="1" applyFont="1" applyFill="1" applyAlignment="1">
      <alignment horizontal="center" vertical="center" wrapText="1"/>
      <protection/>
    </xf>
    <xf numFmtId="0" fontId="1" fillId="32" borderId="0" xfId="60" applyFont="1" applyFill="1" applyAlignment="1">
      <alignment horizontal="center" vertical="center" wrapText="1"/>
      <protection/>
    </xf>
    <xf numFmtId="0" fontId="8" fillId="0" borderId="0" xfId="0" applyFont="1" applyAlignment="1">
      <alignment/>
    </xf>
    <xf numFmtId="49" fontId="8" fillId="0" borderId="0" xfId="0" applyNumberFormat="1" applyFont="1" applyAlignment="1">
      <alignment/>
    </xf>
    <xf numFmtId="49" fontId="10" fillId="0" borderId="0" xfId="59" applyNumberFormat="1" applyFont="1" applyAlignment="1">
      <alignment horizontal="left"/>
      <protection/>
    </xf>
    <xf numFmtId="49" fontId="10" fillId="0" borderId="0" xfId="59" applyNumberFormat="1" applyFont="1">
      <alignment/>
      <protection/>
    </xf>
    <xf numFmtId="49" fontId="11" fillId="0" borderId="0" xfId="59" applyNumberFormat="1" applyFont="1">
      <alignment/>
      <protection/>
    </xf>
    <xf numFmtId="2" fontId="11" fillId="0" borderId="0" xfId="59" applyNumberFormat="1" applyFont="1">
      <alignment/>
      <protection/>
    </xf>
    <xf numFmtId="0" fontId="11" fillId="0" borderId="0" xfId="59" applyFont="1">
      <alignment/>
      <protection/>
    </xf>
    <xf numFmtId="0" fontId="10" fillId="0" borderId="0" xfId="59" applyFont="1" applyAlignment="1">
      <alignment horizontal="right"/>
      <protection/>
    </xf>
    <xf numFmtId="0" fontId="11" fillId="0" borderId="0" xfId="59" applyFont="1" applyAlignment="1">
      <alignment horizontal="right"/>
      <protection/>
    </xf>
    <xf numFmtId="0" fontId="10" fillId="0" borderId="0" xfId="59" applyFont="1">
      <alignment/>
      <protection/>
    </xf>
    <xf numFmtId="1" fontId="11" fillId="0" borderId="0" xfId="59" applyNumberFormat="1" applyFont="1" applyAlignment="1">
      <alignment horizontal="left"/>
      <protection/>
    </xf>
    <xf numFmtId="1" fontId="11" fillId="0" borderId="0" xfId="59" applyNumberFormat="1" applyFont="1">
      <alignment/>
      <protection/>
    </xf>
    <xf numFmtId="1" fontId="11" fillId="0" borderId="0" xfId="59" applyNumberFormat="1" applyFont="1" applyAlignment="1">
      <alignment horizontal="center" vertical="center" wrapText="1"/>
      <protection/>
    </xf>
    <xf numFmtId="1" fontId="11" fillId="0" borderId="0" xfId="59" applyNumberFormat="1" applyFont="1" applyAlignment="1">
      <alignment horizontal="right"/>
      <protection/>
    </xf>
    <xf numFmtId="0" fontId="11" fillId="0" borderId="0" xfId="59" applyFont="1" applyAlignment="1">
      <alignment horizontal="right" vertical="center" wrapText="1"/>
      <protection/>
    </xf>
    <xf numFmtId="0" fontId="16" fillId="0" borderId="0" xfId="59" applyFont="1" applyAlignment="1">
      <alignment horizontal="center" vertical="top" wrapText="1"/>
      <protection/>
    </xf>
    <xf numFmtId="0" fontId="16" fillId="0" borderId="0" xfId="59" applyFont="1" applyAlignment="1" applyProtection="1">
      <alignment horizontal="center" vertical="top" wrapText="1"/>
      <protection locked="0"/>
    </xf>
    <xf numFmtId="0" fontId="18" fillId="0" borderId="0" xfId="60" applyFont="1" applyAlignment="1">
      <alignment vertical="center" wrapText="1"/>
      <protection/>
    </xf>
    <xf numFmtId="0" fontId="18" fillId="0" borderId="0" xfId="60" applyFont="1" applyAlignment="1">
      <alignment horizontal="left" vertical="center" wrapText="1"/>
      <protection/>
    </xf>
    <xf numFmtId="0" fontId="18" fillId="0" borderId="0" xfId="60" applyFont="1" applyAlignment="1">
      <alignment horizontal="center" vertical="center" wrapText="1"/>
      <protection/>
    </xf>
    <xf numFmtId="0" fontId="19" fillId="0" borderId="0" xfId="60" applyFont="1" applyAlignment="1">
      <alignment vertical="center" wrapText="1"/>
      <protection/>
    </xf>
    <xf numFmtId="0" fontId="1" fillId="0" borderId="0" xfId="60" applyFont="1" applyAlignment="1">
      <alignment vertical="center" wrapText="1"/>
      <protection/>
    </xf>
    <xf numFmtId="0" fontId="3" fillId="0" borderId="0" xfId="60" applyFont="1" applyAlignment="1">
      <alignment horizontal="right" vertical="center" wrapText="1"/>
      <protection/>
    </xf>
    <xf numFmtId="0" fontId="1" fillId="32" borderId="0" xfId="60" applyFont="1" applyFill="1" applyAlignment="1">
      <alignment vertical="center" wrapText="1"/>
      <protection/>
    </xf>
    <xf numFmtId="0" fontId="3" fillId="32" borderId="0" xfId="61" applyFont="1" applyFill="1" applyAlignment="1">
      <alignment vertical="center" wrapText="1"/>
      <protection/>
    </xf>
    <xf numFmtId="0" fontId="3" fillId="0" borderId="0" xfId="61" applyFont="1" applyAlignment="1">
      <alignment horizontal="right" vertical="center" wrapText="1"/>
      <protection/>
    </xf>
    <xf numFmtId="0" fontId="1" fillId="0" borderId="0" xfId="61" applyFont="1" applyAlignment="1">
      <alignment vertical="center" wrapText="1"/>
      <protection/>
    </xf>
    <xf numFmtId="0" fontId="1" fillId="32" borderId="0" xfId="61" applyFont="1" applyFill="1" applyAlignment="1">
      <alignment horizontal="center" vertical="center" wrapText="1"/>
      <protection/>
    </xf>
    <xf numFmtId="0" fontId="1" fillId="32" borderId="10" xfId="61" applyFont="1" applyFill="1" applyBorder="1" applyAlignment="1">
      <alignment vertical="center" wrapText="1"/>
      <protection/>
    </xf>
    <xf numFmtId="0" fontId="1" fillId="32" borderId="11" xfId="61" applyFont="1" applyFill="1" applyBorder="1" applyAlignment="1">
      <alignment vertical="center" wrapText="1"/>
      <protection/>
    </xf>
    <xf numFmtId="0" fontId="1" fillId="32" borderId="11" xfId="61" applyFont="1" applyFill="1" applyBorder="1" applyAlignment="1">
      <alignment horizontal="center" vertical="center" wrapText="1"/>
      <protection/>
    </xf>
    <xf numFmtId="0" fontId="3" fillId="32" borderId="12" xfId="61" applyFont="1" applyFill="1" applyBorder="1" applyAlignment="1">
      <alignment vertical="center" wrapText="1"/>
      <protection/>
    </xf>
    <xf numFmtId="0" fontId="1" fillId="32" borderId="13" xfId="61" applyFont="1" applyFill="1" applyBorder="1" applyAlignment="1">
      <alignment vertical="center" wrapText="1"/>
      <protection/>
    </xf>
    <xf numFmtId="0" fontId="3" fillId="32" borderId="14" xfId="61" applyFont="1" applyFill="1" applyBorder="1" applyAlignment="1">
      <alignment horizontal="center" vertical="center" wrapText="1"/>
      <protection/>
    </xf>
    <xf numFmtId="0" fontId="3" fillId="32" borderId="15" xfId="61" applyFont="1" applyFill="1" applyBorder="1" applyAlignment="1">
      <alignment vertical="center" wrapText="1"/>
      <protection/>
    </xf>
    <xf numFmtId="14" fontId="18" fillId="32" borderId="0" xfId="63" applyNumberFormat="1" applyFont="1" applyFill="1" applyAlignment="1">
      <alignment horizontal="center" vertical="center" wrapText="1"/>
      <protection/>
    </xf>
    <xf numFmtId="0" fontId="18" fillId="32" borderId="13" xfId="63" applyFont="1" applyFill="1" applyBorder="1" applyAlignment="1">
      <alignment horizontal="center" vertical="center" wrapText="1"/>
      <protection/>
    </xf>
    <xf numFmtId="0" fontId="18" fillId="32" borderId="0" xfId="63" applyFont="1" applyFill="1" applyAlignment="1">
      <alignment horizontal="center" vertical="center" wrapText="1"/>
      <protection/>
    </xf>
    <xf numFmtId="0" fontId="1" fillId="32" borderId="0" xfId="63" applyFont="1" applyFill="1" applyAlignment="1">
      <alignment horizontal="center" vertical="center" wrapText="1"/>
      <protection/>
    </xf>
    <xf numFmtId="0" fontId="1" fillId="32" borderId="15" xfId="60" applyFont="1" applyFill="1" applyBorder="1" applyAlignment="1">
      <alignment horizontal="center" vertical="center" wrapText="1"/>
      <protection/>
    </xf>
    <xf numFmtId="49" fontId="0" fillId="0" borderId="0" xfId="0" applyNumberFormat="1" applyFont="1" applyAlignment="1">
      <alignment vertical="top"/>
    </xf>
    <xf numFmtId="0" fontId="3" fillId="32" borderId="16" xfId="61" applyFont="1" applyFill="1" applyBorder="1" applyAlignment="1">
      <alignment horizontal="center" vertical="center" wrapText="1"/>
      <protection/>
    </xf>
    <xf numFmtId="0" fontId="1" fillId="32" borderId="15" xfId="61" applyFont="1" applyFill="1" applyBorder="1" applyAlignment="1">
      <alignment horizontal="center" vertical="center" wrapText="1"/>
      <protection/>
    </xf>
    <xf numFmtId="0" fontId="1" fillId="0" borderId="0" xfId="61" applyFont="1" applyAlignment="1">
      <alignment horizontal="center" vertical="center" wrapText="1"/>
      <protection/>
    </xf>
    <xf numFmtId="49" fontId="3" fillId="32" borderId="0" xfId="63" applyNumberFormat="1" applyFont="1" applyFill="1" applyAlignment="1">
      <alignment horizontal="center" vertical="center" wrapText="1"/>
      <protection/>
    </xf>
    <xf numFmtId="14" fontId="1" fillId="32" borderId="15" xfId="63" applyNumberFormat="1" applyFont="1" applyFill="1" applyBorder="1" applyAlignment="1">
      <alignment horizontal="center" vertical="center" wrapText="1"/>
      <protection/>
    </xf>
    <xf numFmtId="49" fontId="19" fillId="0" borderId="0" xfId="0" applyNumberFormat="1" applyFont="1" applyAlignment="1">
      <alignment horizontal="center" vertical="center" wrapText="1"/>
    </xf>
    <xf numFmtId="0" fontId="3" fillId="32" borderId="14" xfId="63" applyFont="1" applyFill="1" applyBorder="1" applyAlignment="1">
      <alignment horizontal="center" vertical="center" wrapText="1"/>
      <protection/>
    </xf>
    <xf numFmtId="0" fontId="3" fillId="32" borderId="0" xfId="63" applyFont="1" applyFill="1" applyAlignment="1">
      <alignment horizontal="center" vertical="center" wrapText="1"/>
      <protection/>
    </xf>
    <xf numFmtId="0" fontId="3" fillId="32" borderId="17" xfId="63" applyFont="1" applyFill="1" applyBorder="1" applyAlignment="1">
      <alignment horizontal="center" vertical="center" wrapText="1"/>
      <protection/>
    </xf>
    <xf numFmtId="0" fontId="1" fillId="32" borderId="18" xfId="61" applyFont="1" applyFill="1" applyBorder="1" applyAlignment="1">
      <alignment horizontal="right" vertical="center" wrapText="1" indent="1"/>
      <protection/>
    </xf>
    <xf numFmtId="0" fontId="1" fillId="32" borderId="19" xfId="61" applyFont="1" applyFill="1" applyBorder="1" applyAlignment="1">
      <alignment horizontal="right" vertical="center" wrapText="1" indent="1"/>
      <protection/>
    </xf>
    <xf numFmtId="49" fontId="18" fillId="0" borderId="0" xfId="63" applyNumberFormat="1" applyFont="1" applyAlignment="1">
      <alignment horizontal="left" vertical="center" wrapText="1"/>
      <protection/>
    </xf>
    <xf numFmtId="49" fontId="1" fillId="32" borderId="13" xfId="63" applyNumberFormat="1" applyFont="1" applyFill="1" applyBorder="1" applyAlignment="1">
      <alignment horizontal="center" vertical="center" wrapText="1"/>
      <protection/>
    </xf>
    <xf numFmtId="49" fontId="1" fillId="32" borderId="18" xfId="63" applyNumberFormat="1" applyFont="1" applyFill="1" applyBorder="1" applyAlignment="1">
      <alignment horizontal="right" vertical="center" wrapText="1" indent="1"/>
      <protection/>
    </xf>
    <xf numFmtId="49" fontId="1" fillId="0" borderId="0" xfId="63" applyNumberFormat="1" applyFont="1" applyAlignment="1">
      <alignment horizontal="center" vertical="center" wrapText="1"/>
      <protection/>
    </xf>
    <xf numFmtId="49" fontId="1" fillId="32" borderId="19" xfId="63" applyNumberFormat="1" applyFont="1" applyFill="1" applyBorder="1" applyAlignment="1">
      <alignment horizontal="right" vertical="center" wrapText="1" indent="1"/>
      <protection/>
    </xf>
    <xf numFmtId="0" fontId="1" fillId="32" borderId="20" xfId="61" applyFont="1" applyFill="1" applyBorder="1" applyAlignment="1">
      <alignment vertical="center" wrapText="1"/>
      <protection/>
    </xf>
    <xf numFmtId="0" fontId="1" fillId="32" borderId="21" xfId="61" applyFont="1" applyFill="1" applyBorder="1" applyAlignment="1">
      <alignment vertical="center" wrapText="1"/>
      <protection/>
    </xf>
    <xf numFmtId="0" fontId="1" fillId="32" borderId="21" xfId="61" applyFont="1" applyFill="1" applyBorder="1" applyAlignment="1">
      <alignment horizontal="center" vertical="center" wrapText="1"/>
      <protection/>
    </xf>
    <xf numFmtId="0" fontId="1" fillId="32" borderId="22" xfId="61" applyFont="1" applyFill="1" applyBorder="1" applyAlignment="1">
      <alignment horizontal="center" vertical="center" wrapText="1"/>
      <protection/>
    </xf>
    <xf numFmtId="0" fontId="1" fillId="0" borderId="0" xfId="60" applyFont="1" applyAlignment="1">
      <alignment horizontal="center" vertical="center" wrapText="1"/>
      <protection/>
    </xf>
    <xf numFmtId="0" fontId="9" fillId="0" borderId="0" xfId="0" applyFont="1" applyAlignment="1">
      <alignment/>
    </xf>
    <xf numFmtId="0" fontId="78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wrapText="1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 wrapText="1"/>
    </xf>
    <xf numFmtId="177" fontId="24" fillId="0" borderId="0" xfId="0" applyNumberFormat="1" applyFont="1" applyAlignment="1">
      <alignment/>
    </xf>
    <xf numFmtId="177" fontId="23" fillId="0" borderId="0" xfId="0" applyNumberFormat="1" applyFont="1" applyAlignment="1">
      <alignment/>
    </xf>
    <xf numFmtId="0" fontId="11" fillId="0" borderId="0" xfId="59" applyFont="1" applyAlignment="1">
      <alignment horizontal="left"/>
      <protection/>
    </xf>
    <xf numFmtId="0" fontId="12" fillId="0" borderId="0" xfId="59" applyFont="1">
      <alignment/>
      <protection/>
    </xf>
    <xf numFmtId="0" fontId="13" fillId="0" borderId="0" xfId="59" applyFont="1" applyAlignment="1">
      <alignment horizontal="center" vertical="center" wrapText="1"/>
      <protection/>
    </xf>
    <xf numFmtId="0" fontId="13" fillId="0" borderId="0" xfId="59" applyFont="1">
      <alignment/>
      <protection/>
    </xf>
    <xf numFmtId="0" fontId="14" fillId="0" borderId="0" xfId="59" applyFont="1" applyAlignment="1">
      <alignment horizontal="left"/>
      <protection/>
    </xf>
    <xf numFmtId="0" fontId="14" fillId="0" borderId="0" xfId="59" applyFont="1">
      <alignment/>
      <protection/>
    </xf>
    <xf numFmtId="0" fontId="15" fillId="0" borderId="0" xfId="59" applyFont="1">
      <alignment/>
      <protection/>
    </xf>
    <xf numFmtId="0" fontId="16" fillId="0" borderId="0" xfId="59" applyFont="1" applyAlignment="1">
      <alignment horizontal="center" vertical="center" wrapText="1"/>
      <protection/>
    </xf>
    <xf numFmtId="0" fontId="16" fillId="0" borderId="0" xfId="59" applyFont="1">
      <alignment/>
      <protection/>
    </xf>
    <xf numFmtId="0" fontId="12" fillId="0" borderId="0" xfId="59" applyFont="1" applyAlignment="1">
      <alignment horizontal="centerContinuous" wrapText="1"/>
      <protection/>
    </xf>
    <xf numFmtId="174" fontId="13" fillId="0" borderId="0" xfId="59" applyNumberFormat="1" applyFont="1">
      <alignment/>
      <protection/>
    </xf>
    <xf numFmtId="0" fontId="17" fillId="0" borderId="0" xfId="59" applyFont="1">
      <alignment/>
      <protection/>
    </xf>
    <xf numFmtId="0" fontId="16" fillId="0" borderId="0" xfId="59" applyFont="1" applyAlignment="1">
      <alignment horizontal="left" vertical="center" wrapText="1"/>
      <protection/>
    </xf>
    <xf numFmtId="0" fontId="16" fillId="0" borderId="0" xfId="59" applyFont="1" applyAlignment="1">
      <alignment vertical="top" wrapText="1"/>
      <protection/>
    </xf>
    <xf numFmtId="0" fontId="10" fillId="0" borderId="0" xfId="59" applyFont="1" applyAlignment="1">
      <alignment horizontal="left"/>
      <protection/>
    </xf>
    <xf numFmtId="174" fontId="8" fillId="0" borderId="0" xfId="0" applyNumberFormat="1" applyFont="1" applyAlignment="1">
      <alignment/>
    </xf>
    <xf numFmtId="0" fontId="79" fillId="0" borderId="0" xfId="0" applyFont="1" applyAlignment="1">
      <alignment/>
    </xf>
    <xf numFmtId="0" fontId="48" fillId="0" borderId="0" xfId="59" applyFont="1" applyAlignment="1">
      <alignment horizontal="center" vertical="center" wrapText="1"/>
      <protection/>
    </xf>
    <xf numFmtId="0" fontId="48" fillId="0" borderId="0" xfId="59" applyFont="1">
      <alignment/>
      <protection/>
    </xf>
    <xf numFmtId="0" fontId="49" fillId="0" borderId="0" xfId="59" applyFont="1" applyAlignment="1">
      <alignment horizontal="center" vertical="center" wrapText="1"/>
      <protection/>
    </xf>
    <xf numFmtId="0" fontId="49" fillId="0" borderId="0" xfId="59" applyFont="1">
      <alignment/>
      <protection/>
    </xf>
    <xf numFmtId="0" fontId="49" fillId="0" borderId="0" xfId="59" applyFont="1" applyAlignment="1" applyProtection="1">
      <alignment horizontal="centerContinuous" vertical="center" wrapText="1"/>
      <protection hidden="1"/>
    </xf>
    <xf numFmtId="0" fontId="49" fillId="0" borderId="0" xfId="59" applyFont="1" applyAlignment="1">
      <alignment horizontal="centerContinuous" vertical="center" wrapText="1"/>
      <protection/>
    </xf>
    <xf numFmtId="0" fontId="48" fillId="0" borderId="0" xfId="59" applyFont="1" applyAlignment="1">
      <alignment horizontal="centerContinuous" wrapText="1"/>
      <protection/>
    </xf>
    <xf numFmtId="0" fontId="49" fillId="0" borderId="23" xfId="59" applyFont="1" applyBorder="1" applyAlignment="1">
      <alignment horizontal="center" vertical="center" wrapText="1"/>
      <protection/>
    </xf>
    <xf numFmtId="0" fontId="49" fillId="0" borderId="24" xfId="59" applyFont="1" applyBorder="1" applyAlignment="1">
      <alignment horizontal="center" vertical="center" wrapText="1"/>
      <protection/>
    </xf>
    <xf numFmtId="0" fontId="49" fillId="0" borderId="24" xfId="59" applyFont="1" applyBorder="1" applyAlignment="1">
      <alignment horizontal="center"/>
      <protection/>
    </xf>
    <xf numFmtId="0" fontId="49" fillId="0" borderId="25" xfId="64" applyFont="1" applyBorder="1" applyAlignment="1" applyProtection="1">
      <alignment horizontal="center" vertical="center" wrapText="1"/>
      <protection hidden="1"/>
    </xf>
    <xf numFmtId="0" fontId="49" fillId="0" borderId="26" xfId="64" applyFont="1" applyBorder="1" applyAlignment="1" applyProtection="1">
      <alignment horizontal="center" vertical="center" wrapText="1"/>
      <protection hidden="1"/>
    </xf>
    <xf numFmtId="0" fontId="49" fillId="0" borderId="27" xfId="59" applyFont="1" applyBorder="1" applyAlignment="1">
      <alignment horizontal="center" vertical="center" wrapText="1"/>
      <protection/>
    </xf>
    <xf numFmtId="0" fontId="49" fillId="0" borderId="28" xfId="59" applyFont="1" applyBorder="1" applyAlignment="1">
      <alignment horizontal="center" vertical="center" wrapText="1"/>
      <protection/>
    </xf>
    <xf numFmtId="0" fontId="49" fillId="0" borderId="28" xfId="59" applyFont="1" applyBorder="1" applyAlignment="1">
      <alignment horizontal="center"/>
      <protection/>
    </xf>
    <xf numFmtId="0" fontId="49" fillId="0" borderId="28" xfId="64" applyFont="1" applyBorder="1" applyAlignment="1" applyProtection="1">
      <alignment horizontal="center" vertical="center" wrapText="1"/>
      <protection hidden="1"/>
    </xf>
    <xf numFmtId="0" fontId="49" fillId="0" borderId="29" xfId="64" applyFont="1" applyBorder="1" applyAlignment="1" applyProtection="1">
      <alignment horizontal="center" vertical="center" wrapText="1"/>
      <protection hidden="1"/>
    </xf>
    <xf numFmtId="0" fontId="48" fillId="0" borderId="30" xfId="59" applyFont="1" applyBorder="1" applyAlignment="1">
      <alignment horizontal="center" vertical="center" wrapText="1"/>
      <protection/>
    </xf>
    <xf numFmtId="0" fontId="48" fillId="0" borderId="31" xfId="59" applyFont="1" applyBorder="1" applyAlignment="1">
      <alignment vertical="center" wrapText="1"/>
      <protection/>
    </xf>
    <xf numFmtId="0" fontId="48" fillId="0" borderId="31" xfId="59" applyFont="1" applyBorder="1" applyAlignment="1">
      <alignment horizontal="center" vertical="top" wrapText="1"/>
      <protection/>
    </xf>
    <xf numFmtId="174" fontId="48" fillId="0" borderId="31" xfId="59" applyNumberFormat="1" applyFont="1" applyBorder="1" applyAlignment="1" applyProtection="1">
      <alignment vertical="top" wrapText="1"/>
      <protection locked="0"/>
    </xf>
    <xf numFmtId="177" fontId="48" fillId="0" borderId="31" xfId="59" applyNumberFormat="1" applyFont="1" applyBorder="1" applyAlignment="1" applyProtection="1">
      <alignment vertical="top" wrapText="1"/>
      <protection locked="0"/>
    </xf>
    <xf numFmtId="174" fontId="49" fillId="0" borderId="31" xfId="59" applyNumberFormat="1" applyFont="1" applyBorder="1" applyAlignment="1" applyProtection="1">
      <alignment vertical="top" wrapText="1"/>
      <protection locked="0"/>
    </xf>
    <xf numFmtId="0" fontId="48" fillId="0" borderId="32" xfId="59" applyFont="1" applyBorder="1" applyAlignment="1">
      <alignment horizontal="center" vertical="center" wrapText="1"/>
      <protection/>
    </xf>
    <xf numFmtId="0" fontId="48" fillId="0" borderId="33" xfId="59" applyFont="1" applyBorder="1" applyAlignment="1">
      <alignment vertical="center" wrapText="1"/>
      <protection/>
    </xf>
    <xf numFmtId="0" fontId="48" fillId="0" borderId="33" xfId="59" applyFont="1" applyBorder="1" applyAlignment="1">
      <alignment horizontal="center" vertical="top" wrapText="1"/>
      <protection/>
    </xf>
    <xf numFmtId="174" fontId="48" fillId="0" borderId="33" xfId="59" applyNumberFormat="1" applyFont="1" applyBorder="1">
      <alignment/>
      <protection/>
    </xf>
    <xf numFmtId="177" fontId="48" fillId="0" borderId="33" xfId="59" applyNumberFormat="1" applyFont="1" applyBorder="1">
      <alignment/>
      <protection/>
    </xf>
    <xf numFmtId="174" fontId="48" fillId="0" borderId="34" xfId="59" applyNumberFormat="1" applyFont="1" applyBorder="1">
      <alignment/>
      <protection/>
    </xf>
    <xf numFmtId="174" fontId="49" fillId="0" borderId="34" xfId="59" applyNumberFormat="1" applyFont="1" applyBorder="1">
      <alignment/>
      <protection/>
    </xf>
    <xf numFmtId="174" fontId="48" fillId="0" borderId="33" xfId="59" applyNumberFormat="1" applyFont="1" applyBorder="1" applyProtection="1">
      <alignment/>
      <protection locked="0"/>
    </xf>
    <xf numFmtId="174" fontId="49" fillId="0" borderId="33" xfId="59" applyNumberFormat="1" applyFont="1" applyBorder="1" applyProtection="1">
      <alignment/>
      <protection locked="0"/>
    </xf>
    <xf numFmtId="174" fontId="48" fillId="0" borderId="34" xfId="59" applyNumberFormat="1" applyFont="1" applyBorder="1" applyProtection="1">
      <alignment/>
      <protection locked="0"/>
    </xf>
    <xf numFmtId="174" fontId="49" fillId="0" borderId="34" xfId="59" applyNumberFormat="1" applyFont="1" applyBorder="1" applyProtection="1">
      <alignment/>
      <protection locked="0"/>
    </xf>
    <xf numFmtId="0" fontId="48" fillId="0" borderId="33" xfId="59" applyFont="1" applyBorder="1" applyAlignment="1">
      <alignment horizontal="center" vertical="center"/>
      <protection/>
    </xf>
    <xf numFmtId="2" fontId="48" fillId="0" borderId="33" xfId="59" applyNumberFormat="1" applyFont="1" applyBorder="1" applyProtection="1">
      <alignment/>
      <protection locked="0"/>
    </xf>
    <xf numFmtId="2" fontId="49" fillId="0" borderId="33" xfId="59" applyNumberFormat="1" applyFont="1" applyBorder="1" applyProtection="1">
      <alignment/>
      <protection locked="0"/>
    </xf>
    <xf numFmtId="2" fontId="48" fillId="0" borderId="34" xfId="59" applyNumberFormat="1" applyFont="1" applyBorder="1" applyProtection="1">
      <alignment/>
      <protection locked="0"/>
    </xf>
    <xf numFmtId="2" fontId="49" fillId="0" borderId="34" xfId="59" applyNumberFormat="1" applyFont="1" applyBorder="1" applyProtection="1">
      <alignment/>
      <protection locked="0"/>
    </xf>
    <xf numFmtId="177" fontId="48" fillId="0" borderId="33" xfId="59" applyNumberFormat="1" applyFont="1" applyBorder="1" applyProtection="1">
      <alignment/>
      <protection locked="0"/>
    </xf>
    <xf numFmtId="0" fontId="48" fillId="0" borderId="35" xfId="59" applyFont="1" applyBorder="1" applyAlignment="1">
      <alignment horizontal="center" vertical="center" wrapText="1"/>
      <protection/>
    </xf>
    <xf numFmtId="0" fontId="48" fillId="0" borderId="36" xfId="59" applyFont="1" applyBorder="1" applyAlignment="1">
      <alignment vertical="center" wrapText="1"/>
      <protection/>
    </xf>
    <xf numFmtId="0" fontId="48" fillId="0" borderId="36" xfId="59" applyFont="1" applyBorder="1" applyAlignment="1">
      <alignment horizontal="center" vertical="top" wrapText="1"/>
      <protection/>
    </xf>
    <xf numFmtId="174" fontId="48" fillId="0" borderId="36" xfId="59" applyNumberFormat="1" applyFont="1" applyBorder="1" applyProtection="1">
      <alignment/>
      <protection locked="0"/>
    </xf>
    <xf numFmtId="174" fontId="49" fillId="0" borderId="36" xfId="59" applyNumberFormat="1" applyFont="1" applyBorder="1" applyProtection="1">
      <alignment/>
      <protection locked="0"/>
    </xf>
    <xf numFmtId="174" fontId="48" fillId="0" borderId="33" xfId="59" applyNumberFormat="1" applyFont="1" applyBorder="1" applyAlignment="1">
      <alignment horizontal="center"/>
      <protection/>
    </xf>
    <xf numFmtId="174" fontId="48" fillId="0" borderId="33" xfId="59" applyNumberFormat="1" applyFont="1" applyBorder="1" applyAlignment="1" applyProtection="1">
      <alignment horizontal="center"/>
      <protection locked="0"/>
    </xf>
    <xf numFmtId="174" fontId="49" fillId="0" borderId="33" xfId="59" applyNumberFormat="1" applyFont="1" applyBorder="1" applyAlignment="1">
      <alignment horizontal="center"/>
      <protection/>
    </xf>
    <xf numFmtId="174" fontId="49" fillId="0" borderId="33" xfId="59" applyNumberFormat="1" applyFont="1" applyBorder="1" applyAlignment="1" applyProtection="1">
      <alignment horizontal="center"/>
      <protection locked="0"/>
    </xf>
    <xf numFmtId="2" fontId="48" fillId="0" borderId="33" xfId="59" applyNumberFormat="1" applyFont="1" applyBorder="1" applyAlignment="1" applyProtection="1">
      <alignment horizontal="center"/>
      <protection locked="0"/>
    </xf>
    <xf numFmtId="2" fontId="49" fillId="0" borderId="34" xfId="59" applyNumberFormat="1" applyFont="1" applyBorder="1" applyAlignment="1" applyProtection="1">
      <alignment horizontal="center"/>
      <protection locked="0"/>
    </xf>
    <xf numFmtId="0" fontId="48" fillId="0" borderId="36" xfId="59" applyFont="1" applyBorder="1" applyAlignment="1">
      <alignment horizontal="center" vertical="center"/>
      <protection/>
    </xf>
    <xf numFmtId="174" fontId="49" fillId="0" borderId="34" xfId="59" applyNumberFormat="1" applyFont="1" applyBorder="1" applyAlignment="1">
      <alignment horizontal="center"/>
      <protection/>
    </xf>
    <xf numFmtId="174" fontId="48" fillId="0" borderId="34" xfId="59" applyNumberFormat="1" applyFont="1" applyBorder="1" applyAlignment="1">
      <alignment horizontal="center"/>
      <protection/>
    </xf>
    <xf numFmtId="0" fontId="48" fillId="0" borderId="37" xfId="59" applyFont="1" applyBorder="1" applyAlignment="1">
      <alignment horizontal="center" vertical="center" wrapText="1"/>
      <protection/>
    </xf>
    <xf numFmtId="0" fontId="48" fillId="0" borderId="38" xfId="59" applyFont="1" applyBorder="1" applyAlignment="1">
      <alignment vertical="center" wrapText="1"/>
      <protection/>
    </xf>
    <xf numFmtId="0" fontId="48" fillId="0" borderId="38" xfId="59" applyFont="1" applyBorder="1" applyAlignment="1">
      <alignment horizontal="center" vertical="center"/>
      <protection/>
    </xf>
    <xf numFmtId="174" fontId="49" fillId="0" borderId="38" xfId="59" applyNumberFormat="1" applyFont="1" applyBorder="1" applyAlignment="1">
      <alignment horizontal="center"/>
      <protection/>
    </xf>
    <xf numFmtId="0" fontId="48" fillId="0" borderId="0" xfId="59" applyFont="1" applyAlignment="1">
      <alignment vertical="center" wrapText="1"/>
      <protection/>
    </xf>
    <xf numFmtId="0" fontId="49" fillId="0" borderId="0" xfId="59" applyFont="1" applyAlignment="1">
      <alignment horizontal="left" vertical="center" wrapText="1"/>
      <protection/>
    </xf>
    <xf numFmtId="0" fontId="48" fillId="0" borderId="0" xfId="59" applyFont="1" applyAlignment="1" applyProtection="1">
      <alignment horizontal="center"/>
      <protection locked="0"/>
    </xf>
    <xf numFmtId="0" fontId="80" fillId="0" borderId="0" xfId="0" applyFont="1" applyAlignment="1">
      <alignment/>
    </xf>
    <xf numFmtId="0" fontId="80" fillId="0" borderId="0" xfId="0" applyFont="1" applyAlignment="1">
      <alignment horizontal="right"/>
    </xf>
    <xf numFmtId="0" fontId="51" fillId="0" borderId="0" xfId="0" applyFont="1" applyAlignment="1">
      <alignment/>
    </xf>
    <xf numFmtId="0" fontId="51" fillId="0" borderId="0" xfId="0" applyFont="1" applyAlignment="1">
      <alignment wrapText="1"/>
    </xf>
    <xf numFmtId="0" fontId="52" fillId="0" borderId="0" xfId="0" applyFont="1" applyAlignment="1">
      <alignment/>
    </xf>
    <xf numFmtId="175" fontId="51" fillId="0" borderId="0" xfId="0" applyNumberFormat="1" applyFont="1" applyAlignment="1">
      <alignment/>
    </xf>
    <xf numFmtId="0" fontId="53" fillId="0" borderId="0" xfId="0" applyFont="1" applyAlignment="1">
      <alignment wrapText="1"/>
    </xf>
    <xf numFmtId="0" fontId="52" fillId="0" borderId="39" xfId="0" applyFont="1" applyBorder="1" applyAlignment="1">
      <alignment horizontal="center" vertical="center" wrapText="1"/>
    </xf>
    <xf numFmtId="0" fontId="52" fillId="0" borderId="40" xfId="0" applyFont="1" applyBorder="1" applyAlignment="1">
      <alignment horizontal="center" vertical="center" wrapText="1"/>
    </xf>
    <xf numFmtId="0" fontId="52" fillId="0" borderId="41" xfId="0" applyFont="1" applyBorder="1" applyAlignment="1">
      <alignment horizontal="center" vertical="center" wrapText="1"/>
    </xf>
    <xf numFmtId="0" fontId="51" fillId="33" borderId="42" xfId="0" applyFont="1" applyFill="1" applyBorder="1" applyAlignment="1">
      <alignment horizontal="center" vertical="center"/>
    </xf>
    <xf numFmtId="0" fontId="51" fillId="33" borderId="43" xfId="0" applyFont="1" applyFill="1" applyBorder="1" applyAlignment="1">
      <alignment horizontal="center" vertical="center" wrapText="1"/>
    </xf>
    <xf numFmtId="0" fontId="51" fillId="33" borderId="42" xfId="0" applyFont="1" applyFill="1" applyBorder="1" applyAlignment="1">
      <alignment horizontal="center" vertical="center" wrapText="1"/>
    </xf>
    <xf numFmtId="0" fontId="51" fillId="33" borderId="44" xfId="0" applyFont="1" applyFill="1" applyBorder="1" applyAlignment="1">
      <alignment horizontal="center" vertical="center"/>
    </xf>
    <xf numFmtId="0" fontId="51" fillId="33" borderId="44" xfId="0" applyFont="1" applyFill="1" applyBorder="1" applyAlignment="1">
      <alignment horizontal="center" vertical="center" wrapText="1"/>
    </xf>
    <xf numFmtId="0" fontId="52" fillId="0" borderId="45" xfId="0" applyFont="1" applyBorder="1" applyAlignment="1">
      <alignment horizontal="center" vertical="center" wrapText="1"/>
    </xf>
    <xf numFmtId="0" fontId="52" fillId="0" borderId="46" xfId="0" applyFont="1" applyBorder="1" applyAlignment="1">
      <alignment vertical="center" wrapText="1"/>
    </xf>
    <xf numFmtId="174" fontId="52" fillId="0" borderId="45" xfId="0" applyNumberFormat="1" applyFont="1" applyBorder="1" applyAlignment="1">
      <alignment horizontal="center" vertical="center"/>
    </xf>
    <xf numFmtId="174" fontId="52" fillId="0" borderId="47" xfId="0" applyNumberFormat="1" applyFont="1" applyBorder="1" applyAlignment="1">
      <alignment horizontal="center" vertical="center"/>
    </xf>
    <xf numFmtId="174" fontId="52" fillId="0" borderId="46" xfId="0" applyNumberFormat="1" applyFont="1" applyBorder="1" applyAlignment="1">
      <alignment horizontal="center" vertical="center"/>
    </xf>
    <xf numFmtId="0" fontId="51" fillId="0" borderId="45" xfId="0" applyFont="1" applyBorder="1" applyAlignment="1">
      <alignment horizontal="center" vertical="center" wrapText="1"/>
    </xf>
    <xf numFmtId="0" fontId="51" fillId="0" borderId="46" xfId="0" applyFont="1" applyBorder="1" applyAlignment="1">
      <alignment vertical="center" wrapText="1"/>
    </xf>
    <xf numFmtId="174" fontId="51" fillId="0" borderId="47" xfId="0" applyNumberFormat="1" applyFont="1" applyBorder="1" applyAlignment="1">
      <alignment horizontal="center" vertical="center"/>
    </xf>
    <xf numFmtId="174" fontId="51" fillId="0" borderId="46" xfId="0" applyNumberFormat="1" applyFont="1" applyBorder="1" applyAlignment="1">
      <alignment horizontal="center" vertical="center"/>
    </xf>
    <xf numFmtId="174" fontId="51" fillId="0" borderId="34" xfId="0" applyNumberFormat="1" applyFont="1" applyBorder="1" applyAlignment="1">
      <alignment horizontal="center"/>
    </xf>
    <xf numFmtId="174" fontId="51" fillId="0" borderId="0" xfId="0" applyNumberFormat="1" applyFont="1" applyAlignment="1">
      <alignment/>
    </xf>
    <xf numFmtId="10" fontId="51" fillId="0" borderId="45" xfId="0" applyNumberFormat="1" applyFont="1" applyBorder="1" applyAlignment="1">
      <alignment horizontal="center" vertical="center"/>
    </xf>
    <xf numFmtId="10" fontId="51" fillId="0" borderId="47" xfId="0" applyNumberFormat="1" applyFont="1" applyBorder="1" applyAlignment="1">
      <alignment horizontal="center" vertical="center"/>
    </xf>
    <xf numFmtId="10" fontId="51" fillId="0" borderId="46" xfId="0" applyNumberFormat="1" applyFont="1" applyBorder="1" applyAlignment="1">
      <alignment horizontal="center" vertical="center"/>
    </xf>
    <xf numFmtId="0" fontId="52" fillId="0" borderId="46" xfId="0" applyFont="1" applyBorder="1" applyAlignment="1">
      <alignment horizontal="left" vertical="center" wrapText="1"/>
    </xf>
    <xf numFmtId="174" fontId="51" fillId="0" borderId="45" xfId="0" applyNumberFormat="1" applyFont="1" applyBorder="1" applyAlignment="1">
      <alignment horizontal="center" vertical="center"/>
    </xf>
    <xf numFmtId="0" fontId="54" fillId="0" borderId="46" xfId="0" applyFont="1" applyBorder="1" applyAlignment="1">
      <alignment vertical="center" wrapText="1"/>
    </xf>
    <xf numFmtId="0" fontId="51" fillId="0" borderId="39" xfId="0" applyFont="1" applyBorder="1" applyAlignment="1">
      <alignment horizontal="center" vertical="center" wrapText="1"/>
    </xf>
    <xf numFmtId="0" fontId="51" fillId="0" borderId="41" xfId="0" applyFont="1" applyBorder="1" applyAlignment="1">
      <alignment vertical="center" wrapText="1"/>
    </xf>
    <xf numFmtId="174" fontId="51" fillId="0" borderId="39" xfId="0" applyNumberFormat="1" applyFont="1" applyBorder="1" applyAlignment="1">
      <alignment horizontal="center" vertical="center"/>
    </xf>
    <xf numFmtId="174" fontId="51" fillId="0" borderId="40" xfId="0" applyNumberFormat="1" applyFont="1" applyBorder="1" applyAlignment="1">
      <alignment horizontal="center" vertical="center"/>
    </xf>
    <xf numFmtId="174" fontId="51" fillId="0" borderId="41" xfId="0" applyNumberFormat="1" applyFont="1" applyBorder="1" applyAlignment="1">
      <alignment horizontal="center" vertical="center"/>
    </xf>
    <xf numFmtId="174" fontId="80" fillId="0" borderId="0" xfId="0" applyNumberFormat="1" applyFont="1" applyAlignment="1">
      <alignment/>
    </xf>
    <xf numFmtId="0" fontId="51" fillId="33" borderId="48" xfId="0" applyFont="1" applyFill="1" applyBorder="1" applyAlignment="1">
      <alignment horizontal="center" vertical="center" wrapText="1"/>
    </xf>
    <xf numFmtId="0" fontId="51" fillId="33" borderId="49" xfId="0" applyFont="1" applyFill="1" applyBorder="1" applyAlignment="1">
      <alignment horizontal="center" vertical="center"/>
    </xf>
    <xf numFmtId="0" fontId="51" fillId="33" borderId="49" xfId="0" applyFont="1" applyFill="1" applyBorder="1" applyAlignment="1">
      <alignment horizontal="center" vertical="center" wrapText="1"/>
    </xf>
    <xf numFmtId="0" fontId="51" fillId="33" borderId="50" xfId="0" applyFont="1" applyFill="1" applyBorder="1" applyAlignment="1">
      <alignment horizontal="center" vertical="center" wrapText="1"/>
    </xf>
    <xf numFmtId="0" fontId="55" fillId="0" borderId="51" xfId="0" applyFont="1" applyBorder="1" applyAlignment="1">
      <alignment vertical="center" wrapText="1"/>
    </xf>
    <xf numFmtId="174" fontId="51" fillId="0" borderId="52" xfId="0" applyNumberFormat="1" applyFont="1" applyBorder="1" applyAlignment="1">
      <alignment horizontal="center" vertical="center"/>
    </xf>
    <xf numFmtId="174" fontId="51" fillId="0" borderId="25" xfId="0" applyNumberFormat="1" applyFont="1" applyBorder="1" applyAlignment="1">
      <alignment horizontal="center" vertical="center"/>
    </xf>
    <xf numFmtId="174" fontId="51" fillId="0" borderId="26" xfId="0" applyNumberFormat="1" applyFont="1" applyBorder="1" applyAlignment="1">
      <alignment horizontal="center" vertical="center"/>
    </xf>
    <xf numFmtId="0" fontId="56" fillId="0" borderId="51" xfId="0" applyFont="1" applyBorder="1" applyAlignment="1">
      <alignment vertical="center" wrapText="1"/>
    </xf>
    <xf numFmtId="174" fontId="51" fillId="0" borderId="32" xfId="0" applyNumberFormat="1" applyFont="1" applyBorder="1" applyAlignment="1">
      <alignment horizontal="center" vertical="center"/>
    </xf>
    <xf numFmtId="174" fontId="51" fillId="0" borderId="33" xfId="0" applyNumberFormat="1" applyFont="1" applyBorder="1" applyAlignment="1">
      <alignment horizontal="center" vertical="center"/>
    </xf>
    <xf numFmtId="174" fontId="51" fillId="0" borderId="34" xfId="0" applyNumberFormat="1" applyFont="1" applyBorder="1" applyAlignment="1">
      <alignment horizontal="center" vertical="center"/>
    </xf>
    <xf numFmtId="10" fontId="51" fillId="0" borderId="32" xfId="0" applyNumberFormat="1" applyFont="1" applyBorder="1" applyAlignment="1">
      <alignment horizontal="center" vertical="center"/>
    </xf>
    <xf numFmtId="10" fontId="51" fillId="0" borderId="33" xfId="0" applyNumberFormat="1" applyFont="1" applyBorder="1" applyAlignment="1">
      <alignment horizontal="center" vertical="center"/>
    </xf>
    <xf numFmtId="10" fontId="51" fillId="0" borderId="34" xfId="0" applyNumberFormat="1" applyFont="1" applyBorder="1" applyAlignment="1">
      <alignment horizontal="center" vertical="center"/>
    </xf>
    <xf numFmtId="0" fontId="55" fillId="0" borderId="51" xfId="0" applyFont="1" applyBorder="1" applyAlignment="1">
      <alignment horizontal="left" vertical="center" wrapText="1"/>
    </xf>
    <xf numFmtId="174" fontId="51" fillId="0" borderId="53" xfId="0" applyNumberFormat="1" applyFont="1" applyBorder="1" applyAlignment="1">
      <alignment horizontal="center" vertical="center"/>
    </xf>
    <xf numFmtId="0" fontId="56" fillId="0" borderId="54" xfId="0" applyFont="1" applyBorder="1" applyAlignment="1">
      <alignment vertical="center" wrapText="1"/>
    </xf>
    <xf numFmtId="174" fontId="51" fillId="0" borderId="37" xfId="0" applyNumberFormat="1" applyFont="1" applyBorder="1" applyAlignment="1">
      <alignment horizontal="center" vertical="center"/>
    </xf>
    <xf numFmtId="174" fontId="51" fillId="0" borderId="38" xfId="0" applyNumberFormat="1" applyFont="1" applyBorder="1" applyAlignment="1">
      <alignment horizontal="center" vertical="center"/>
    </xf>
    <xf numFmtId="174" fontId="51" fillId="0" borderId="55" xfId="0" applyNumberFormat="1" applyFont="1" applyBorder="1" applyAlignment="1">
      <alignment horizontal="center" vertical="center"/>
    </xf>
    <xf numFmtId="174" fontId="51" fillId="0" borderId="56" xfId="0" applyNumberFormat="1" applyFont="1" applyBorder="1" applyAlignment="1">
      <alignment horizontal="center" vertical="center"/>
    </xf>
    <xf numFmtId="0" fontId="57" fillId="0" borderId="0" xfId="0" applyFont="1" applyAlignment="1">
      <alignment wrapText="1"/>
    </xf>
    <xf numFmtId="177" fontId="58" fillId="0" borderId="0" xfId="0" applyNumberFormat="1" applyFont="1" applyAlignment="1">
      <alignment/>
    </xf>
    <xf numFmtId="177" fontId="57" fillId="0" borderId="0" xfId="0" applyNumberFormat="1" applyFont="1" applyAlignment="1">
      <alignment/>
    </xf>
    <xf numFmtId="0" fontId="48" fillId="0" borderId="0" xfId="0" applyFont="1" applyAlignment="1">
      <alignment/>
    </xf>
    <xf numFmtId="0" fontId="48" fillId="0" borderId="0" xfId="0" applyFont="1" applyAlignment="1">
      <alignment horizontal="right"/>
    </xf>
    <xf numFmtId="0" fontId="49" fillId="0" borderId="0" xfId="0" applyFont="1" applyAlignment="1">
      <alignment/>
    </xf>
    <xf numFmtId="0" fontId="48" fillId="0" borderId="37" xfId="0" applyFont="1" applyBorder="1" applyAlignment="1">
      <alignment horizontal="center"/>
    </xf>
    <xf numFmtId="0" fontId="48" fillId="0" borderId="38" xfId="0" applyFont="1" applyBorder="1" applyAlignment="1">
      <alignment horizontal="center"/>
    </xf>
    <xf numFmtId="0" fontId="48" fillId="0" borderId="55" xfId="0" applyFont="1" applyBorder="1" applyAlignment="1">
      <alignment horizontal="center"/>
    </xf>
    <xf numFmtId="0" fontId="48" fillId="0" borderId="27" xfId="0" applyFont="1" applyBorder="1" applyAlignment="1">
      <alignment horizontal="center"/>
    </xf>
    <xf numFmtId="0" fontId="48" fillId="0" borderId="29" xfId="0" applyFont="1" applyBorder="1" applyAlignment="1">
      <alignment horizontal="center"/>
    </xf>
    <xf numFmtId="0" fontId="48" fillId="0" borderId="27" xfId="62" applyFont="1" applyBorder="1" applyAlignment="1">
      <alignment horizontal="center" vertical="center"/>
      <protection/>
    </xf>
    <xf numFmtId="0" fontId="48" fillId="0" borderId="28" xfId="62" applyFont="1" applyBorder="1" applyAlignment="1">
      <alignment horizontal="center" vertical="center"/>
      <protection/>
    </xf>
    <xf numFmtId="174" fontId="48" fillId="0" borderId="30" xfId="0" applyNumberFormat="1" applyFont="1" applyBorder="1" applyAlignment="1">
      <alignment horizontal="center" vertical="center"/>
    </xf>
    <xf numFmtId="174" fontId="48" fillId="0" borderId="31" xfId="0" applyNumberFormat="1" applyFont="1" applyBorder="1" applyAlignment="1">
      <alignment horizontal="center" vertical="center"/>
    </xf>
    <xf numFmtId="174" fontId="48" fillId="0" borderId="57" xfId="0" applyNumberFormat="1" applyFont="1" applyBorder="1" applyAlignment="1">
      <alignment horizontal="center" vertical="center"/>
    </xf>
    <xf numFmtId="174" fontId="48" fillId="0" borderId="32" xfId="0" applyNumberFormat="1" applyFont="1" applyBorder="1" applyAlignment="1">
      <alignment horizontal="center" vertical="center"/>
    </xf>
    <xf numFmtId="174" fontId="48" fillId="0" borderId="33" xfId="0" applyNumberFormat="1" applyFont="1" applyBorder="1" applyAlignment="1">
      <alignment horizontal="center" vertical="center"/>
    </xf>
    <xf numFmtId="174" fontId="48" fillId="0" borderId="34" xfId="0" applyNumberFormat="1" applyFont="1" applyBorder="1" applyAlignment="1">
      <alignment horizontal="center" vertical="center"/>
    </xf>
    <xf numFmtId="174" fontId="48" fillId="0" borderId="35" xfId="0" applyNumberFormat="1" applyFont="1" applyBorder="1" applyAlignment="1">
      <alignment horizontal="center" vertical="center"/>
    </xf>
    <xf numFmtId="174" fontId="48" fillId="0" borderId="36" xfId="0" applyNumberFormat="1" applyFont="1" applyBorder="1" applyAlignment="1">
      <alignment horizontal="center" vertical="center"/>
    </xf>
    <xf numFmtId="174" fontId="48" fillId="0" borderId="58" xfId="0" applyNumberFormat="1" applyFont="1" applyBorder="1" applyAlignment="1">
      <alignment horizontal="center" vertical="center"/>
    </xf>
    <xf numFmtId="174" fontId="48" fillId="0" borderId="27" xfId="0" applyNumberFormat="1" applyFont="1" applyBorder="1" applyAlignment="1">
      <alignment horizontal="center" vertical="center"/>
    </xf>
    <xf numFmtId="174" fontId="48" fillId="0" borderId="28" xfId="0" applyNumberFormat="1" applyFont="1" applyBorder="1" applyAlignment="1">
      <alignment horizontal="center" vertical="center"/>
    </xf>
    <xf numFmtId="174" fontId="48" fillId="0" borderId="29" xfId="0" applyNumberFormat="1" applyFont="1" applyBorder="1" applyAlignment="1">
      <alignment horizontal="center" vertical="center"/>
    </xf>
    <xf numFmtId="49" fontId="48" fillId="0" borderId="0" xfId="0" applyNumberFormat="1" applyFont="1" applyAlignment="1">
      <alignment/>
    </xf>
    <xf numFmtId="0" fontId="48" fillId="0" borderId="57" xfId="0" applyFont="1" applyBorder="1" applyAlignment="1">
      <alignment horizontal="center" vertical="center"/>
    </xf>
    <xf numFmtId="0" fontId="48" fillId="0" borderId="34" xfId="0" applyFont="1" applyBorder="1" applyAlignment="1">
      <alignment horizontal="center" vertical="center"/>
    </xf>
    <xf numFmtId="0" fontId="48" fillId="0" borderId="34" xfId="0" applyFont="1" applyBorder="1" applyAlignment="1">
      <alignment horizontal="center" vertical="center" wrapText="1"/>
    </xf>
    <xf numFmtId="0" fontId="48" fillId="0" borderId="58" xfId="0" applyFont="1" applyBorder="1" applyAlignment="1">
      <alignment horizontal="center" vertical="center"/>
    </xf>
    <xf numFmtId="0" fontId="48" fillId="0" borderId="29" xfId="0" applyFont="1" applyBorder="1" applyAlignment="1">
      <alignment horizontal="center" vertical="center"/>
    </xf>
    <xf numFmtId="49" fontId="48" fillId="0" borderId="30" xfId="0" applyNumberFormat="1" applyFont="1" applyBorder="1" applyAlignment="1">
      <alignment horizontal="center" vertical="center"/>
    </xf>
    <xf numFmtId="0" fontId="48" fillId="0" borderId="59" xfId="0" applyFont="1" applyBorder="1" applyAlignment="1">
      <alignment horizontal="left" vertical="center"/>
    </xf>
    <xf numFmtId="0" fontId="48" fillId="0" borderId="60" xfId="0" applyFont="1" applyBorder="1" applyAlignment="1">
      <alignment horizontal="left" vertical="center"/>
    </xf>
    <xf numFmtId="49" fontId="48" fillId="0" borderId="32" xfId="0" applyNumberFormat="1" applyFont="1" applyBorder="1" applyAlignment="1">
      <alignment horizontal="center" vertical="center"/>
    </xf>
    <xf numFmtId="0" fontId="48" fillId="0" borderId="53" xfId="0" applyFont="1" applyBorder="1" applyAlignment="1">
      <alignment horizontal="left" vertical="center"/>
    </xf>
    <xf numFmtId="0" fontId="48" fillId="0" borderId="61" xfId="0" applyFont="1" applyBorder="1" applyAlignment="1">
      <alignment horizontal="left" vertical="center"/>
    </xf>
    <xf numFmtId="0" fontId="48" fillId="0" borderId="62" xfId="0" applyFont="1" applyBorder="1" applyAlignment="1">
      <alignment vertical="center"/>
    </xf>
    <xf numFmtId="0" fontId="48" fillId="0" borderId="63" xfId="0" applyFont="1" applyBorder="1" applyAlignment="1">
      <alignment vertical="center"/>
    </xf>
    <xf numFmtId="0" fontId="48" fillId="0" borderId="64" xfId="0" applyFont="1" applyBorder="1" applyAlignment="1">
      <alignment vertical="center"/>
    </xf>
    <xf numFmtId="0" fontId="48" fillId="0" borderId="65" xfId="0" applyFont="1" applyBorder="1" applyAlignment="1">
      <alignment horizontal="center" vertical="center"/>
    </xf>
    <xf numFmtId="0" fontId="48" fillId="0" borderId="0" xfId="0" applyFont="1" applyAlignment="1">
      <alignment vertical="center"/>
    </xf>
    <xf numFmtId="0" fontId="48" fillId="0" borderId="66" xfId="0" applyFont="1" applyBorder="1" applyAlignment="1">
      <alignment vertical="center"/>
    </xf>
    <xf numFmtId="0" fontId="48" fillId="0" borderId="59" xfId="0" applyFont="1" applyBorder="1" applyAlignment="1">
      <alignment vertical="center"/>
    </xf>
    <xf numFmtId="0" fontId="48" fillId="0" borderId="65" xfId="0" applyFont="1" applyBorder="1" applyAlignment="1">
      <alignment vertical="center"/>
    </xf>
    <xf numFmtId="0" fontId="48" fillId="0" borderId="60" xfId="0" applyFont="1" applyBorder="1" applyAlignment="1">
      <alignment vertical="center"/>
    </xf>
    <xf numFmtId="49" fontId="48" fillId="0" borderId="35" xfId="0" applyNumberFormat="1" applyFont="1" applyBorder="1" applyAlignment="1">
      <alignment horizontal="center" vertical="center"/>
    </xf>
    <xf numFmtId="0" fontId="48" fillId="0" borderId="62" xfId="0" applyFont="1" applyBorder="1" applyAlignment="1">
      <alignment horizontal="left" vertical="center"/>
    </xf>
    <xf numFmtId="0" fontId="48" fillId="0" borderId="63" xfId="0" applyFont="1" applyBorder="1" applyAlignment="1">
      <alignment horizontal="left" vertical="center"/>
    </xf>
    <xf numFmtId="49" fontId="48" fillId="0" borderId="27" xfId="0" applyNumberFormat="1" applyFont="1" applyBorder="1" applyAlignment="1">
      <alignment horizontal="center" vertical="center"/>
    </xf>
    <xf numFmtId="0" fontId="48" fillId="0" borderId="67" xfId="0" applyFont="1" applyBorder="1" applyAlignment="1">
      <alignment horizontal="left" vertical="center"/>
    </xf>
    <xf numFmtId="0" fontId="48" fillId="0" borderId="68" xfId="0" applyFont="1" applyBorder="1" applyAlignment="1">
      <alignment horizontal="left" vertical="center"/>
    </xf>
    <xf numFmtId="49" fontId="9" fillId="0" borderId="0" xfId="0" applyNumberFormat="1" applyFont="1" applyAlignment="1">
      <alignment/>
    </xf>
    <xf numFmtId="0" fontId="21" fillId="0" borderId="0" xfId="0" applyFont="1" applyAlignment="1">
      <alignment wrapText="1"/>
    </xf>
    <xf numFmtId="177" fontId="49" fillId="0" borderId="33" xfId="59" applyNumberFormat="1" applyFont="1" applyBorder="1">
      <alignment/>
      <protection/>
    </xf>
    <xf numFmtId="174" fontId="48" fillId="0" borderId="38" xfId="59" applyNumberFormat="1" applyFont="1" applyBorder="1" applyAlignment="1">
      <alignment horizontal="center"/>
      <protection/>
    </xf>
    <xf numFmtId="2" fontId="49" fillId="0" borderId="33" xfId="59" applyNumberFormat="1" applyFont="1" applyBorder="1" applyAlignment="1" applyProtection="1">
      <alignment horizontal="center"/>
      <protection locked="0"/>
    </xf>
    <xf numFmtId="0" fontId="48" fillId="0" borderId="52" xfId="59" applyFont="1" applyBorder="1" applyAlignment="1">
      <alignment horizontal="center" vertical="center" wrapText="1"/>
      <protection/>
    </xf>
    <xf numFmtId="0" fontId="48" fillId="0" borderId="25" xfId="59" applyFont="1" applyBorder="1" applyAlignment="1">
      <alignment vertical="center" wrapText="1"/>
      <protection/>
    </xf>
    <xf numFmtId="0" fontId="48" fillId="0" borderId="25" xfId="59" applyFont="1" applyBorder="1" applyAlignment="1">
      <alignment horizontal="center" vertical="top" wrapText="1"/>
      <protection/>
    </xf>
    <xf numFmtId="174" fontId="48" fillId="0" borderId="25" xfId="59" applyNumberFormat="1" applyFont="1" applyBorder="1" applyAlignment="1" applyProtection="1">
      <alignment horizontal="center" vertical="top" wrapText="1"/>
      <protection locked="0"/>
    </xf>
    <xf numFmtId="174" fontId="49" fillId="0" borderId="25" xfId="59" applyNumberFormat="1" applyFont="1" applyBorder="1" applyAlignment="1" applyProtection="1">
      <alignment horizontal="center" vertical="top" wrapText="1"/>
      <protection locked="0"/>
    </xf>
    <xf numFmtId="174" fontId="49" fillId="0" borderId="26" xfId="59" applyNumberFormat="1" applyFont="1" applyBorder="1" applyAlignment="1" applyProtection="1">
      <alignment horizontal="center" vertical="top" wrapText="1"/>
      <protection locked="0"/>
    </xf>
    <xf numFmtId="174" fontId="49" fillId="0" borderId="34" xfId="59" applyNumberFormat="1" applyFont="1" applyBorder="1" applyAlignment="1" applyProtection="1">
      <alignment horizontal="center"/>
      <protection locked="0"/>
    </xf>
    <xf numFmtId="174" fontId="49" fillId="0" borderId="55" xfId="59" applyNumberFormat="1" applyFont="1" applyBorder="1" applyAlignment="1">
      <alignment horizontal="center"/>
      <protection/>
    </xf>
    <xf numFmtId="0" fontId="60" fillId="0" borderId="0" xfId="57" applyAlignment="1">
      <alignment horizontal="center" vertical="center" wrapText="1"/>
      <protection/>
    </xf>
    <xf numFmtId="177" fontId="78" fillId="0" borderId="0" xfId="57" applyNumberFormat="1" applyFont="1" applyAlignment="1">
      <alignment horizontal="center" vertical="center" wrapText="1"/>
      <protection/>
    </xf>
    <xf numFmtId="177" fontId="78" fillId="0" borderId="33" xfId="57" applyNumberFormat="1" applyFont="1" applyBorder="1" applyAlignment="1">
      <alignment horizontal="center" vertical="center" wrapText="1"/>
      <protection/>
    </xf>
    <xf numFmtId="1" fontId="78" fillId="0" borderId="33" xfId="57" applyNumberFormat="1" applyFont="1" applyBorder="1" applyAlignment="1">
      <alignment horizontal="center" vertical="center" wrapText="1"/>
      <protection/>
    </xf>
    <xf numFmtId="177" fontId="78" fillId="0" borderId="33" xfId="57" applyNumberFormat="1" applyFont="1" applyBorder="1" applyAlignment="1">
      <alignment horizontal="left" vertical="center" wrapText="1"/>
      <protection/>
    </xf>
    <xf numFmtId="174" fontId="78" fillId="0" borderId="33" xfId="57" applyNumberFormat="1" applyFont="1" applyBorder="1" applyAlignment="1">
      <alignment horizontal="center" vertical="center" wrapText="1"/>
      <protection/>
    </xf>
    <xf numFmtId="177" fontId="81" fillId="0" borderId="33" xfId="57" applyNumberFormat="1" applyFont="1" applyBorder="1" applyAlignment="1">
      <alignment horizontal="center" vertical="center" wrapText="1"/>
      <protection/>
    </xf>
    <xf numFmtId="2" fontId="81" fillId="0" borderId="33" xfId="57" applyNumberFormat="1" applyFont="1" applyBorder="1" applyAlignment="1">
      <alignment horizontal="center" vertical="center" wrapText="1"/>
      <protection/>
    </xf>
    <xf numFmtId="49" fontId="78" fillId="0" borderId="33" xfId="57" applyNumberFormat="1" applyFont="1" applyBorder="1" applyAlignment="1">
      <alignment horizontal="center" vertical="center" wrapText="1"/>
      <protection/>
    </xf>
    <xf numFmtId="49" fontId="81" fillId="0" borderId="33" xfId="57" applyNumberFormat="1" applyFont="1" applyBorder="1" applyAlignment="1">
      <alignment horizontal="center" vertical="center" wrapText="1"/>
      <protection/>
    </xf>
    <xf numFmtId="174" fontId="27" fillId="0" borderId="33" xfId="0" applyNumberFormat="1" applyFont="1" applyBorder="1" applyAlignment="1">
      <alignment/>
    </xf>
    <xf numFmtId="0" fontId="1" fillId="4" borderId="69" xfId="63" applyFont="1" applyFill="1" applyBorder="1" applyAlignment="1">
      <alignment horizontal="center" vertical="center" wrapText="1"/>
      <protection/>
    </xf>
    <xf numFmtId="0" fontId="1" fillId="4" borderId="70" xfId="63" applyFont="1" applyFill="1" applyBorder="1" applyAlignment="1">
      <alignment horizontal="center" vertical="center" wrapText="1"/>
      <protection/>
    </xf>
    <xf numFmtId="49" fontId="1" fillId="4" borderId="71" xfId="63" applyNumberFormat="1" applyFont="1" applyFill="1" applyBorder="1" applyAlignment="1">
      <alignment horizontal="center" vertical="center" wrapText="1"/>
      <protection/>
    </xf>
    <xf numFmtId="49" fontId="1" fillId="4" borderId="72" xfId="63" applyNumberFormat="1" applyFont="1" applyFill="1" applyBorder="1" applyAlignment="1">
      <alignment horizontal="center" vertical="center" wrapText="1"/>
      <protection/>
    </xf>
    <xf numFmtId="0" fontId="3" fillId="2" borderId="16" xfId="61" applyFont="1" applyFill="1" applyBorder="1" applyAlignment="1">
      <alignment horizontal="center" vertical="center" wrapText="1"/>
      <protection/>
    </xf>
    <xf numFmtId="0" fontId="3" fillId="2" borderId="73" xfId="61" applyFont="1" applyFill="1" applyBorder="1" applyAlignment="1">
      <alignment horizontal="center" vertical="center" wrapText="1"/>
      <protection/>
    </xf>
    <xf numFmtId="0" fontId="3" fillId="2" borderId="74" xfId="61" applyFont="1" applyFill="1" applyBorder="1" applyAlignment="1">
      <alignment horizontal="center" vertical="center" wrapText="1"/>
      <protection/>
    </xf>
    <xf numFmtId="0" fontId="1" fillId="4" borderId="69" xfId="61" applyFont="1" applyFill="1" applyBorder="1" applyAlignment="1">
      <alignment horizontal="center" vertical="center" wrapText="1"/>
      <protection/>
    </xf>
    <xf numFmtId="0" fontId="1" fillId="4" borderId="70" xfId="61" applyFont="1" applyFill="1" applyBorder="1" applyAlignment="1">
      <alignment horizontal="center" vertical="center" wrapText="1"/>
      <protection/>
    </xf>
    <xf numFmtId="0" fontId="3" fillId="4" borderId="75" xfId="63" applyFont="1" applyFill="1" applyBorder="1" applyAlignment="1">
      <alignment horizontal="center" vertical="center" wrapText="1"/>
      <protection/>
    </xf>
    <xf numFmtId="0" fontId="3" fillId="4" borderId="74" xfId="63" applyFont="1" applyFill="1" applyBorder="1" applyAlignment="1">
      <alignment horizontal="center" vertical="center" wrapText="1"/>
      <protection/>
    </xf>
    <xf numFmtId="14" fontId="1" fillId="32" borderId="76" xfId="63" applyNumberFormat="1" applyFont="1" applyFill="1" applyBorder="1" applyAlignment="1">
      <alignment horizontal="center" vertical="center" wrapText="1"/>
      <protection/>
    </xf>
    <xf numFmtId="49" fontId="1" fillId="34" borderId="77" xfId="63" applyNumberFormat="1" applyFont="1" applyFill="1" applyBorder="1" applyAlignment="1" applyProtection="1">
      <alignment horizontal="center" vertical="center" wrapText="1"/>
      <protection locked="0"/>
    </xf>
    <xf numFmtId="49" fontId="1" fillId="34" borderId="78" xfId="63" applyNumberFormat="1" applyFont="1" applyFill="1" applyBorder="1" applyAlignment="1" applyProtection="1">
      <alignment horizontal="center" vertical="center" wrapText="1"/>
      <protection locked="0"/>
    </xf>
    <xf numFmtId="49" fontId="1" fillId="34" borderId="77" xfId="61" applyNumberFormat="1" applyFont="1" applyFill="1" applyBorder="1" applyAlignment="1" applyProtection="1">
      <alignment horizontal="center" vertical="center" wrapText="1"/>
      <protection locked="0"/>
    </xf>
    <xf numFmtId="49" fontId="1" fillId="34" borderId="78" xfId="61" applyNumberFormat="1" applyFont="1" applyFill="1" applyBorder="1" applyAlignment="1" applyProtection="1">
      <alignment horizontal="center" vertical="center" wrapText="1"/>
      <protection locked="0"/>
    </xf>
    <xf numFmtId="49" fontId="1" fillId="4" borderId="69" xfId="63" applyNumberFormat="1" applyFont="1" applyFill="1" applyBorder="1" applyAlignment="1">
      <alignment horizontal="center" vertical="center" wrapText="1"/>
      <protection/>
    </xf>
    <xf numFmtId="49" fontId="1" fillId="4" borderId="70" xfId="63" applyNumberFormat="1" applyFont="1" applyFill="1" applyBorder="1" applyAlignment="1">
      <alignment horizontal="center" vertical="center" wrapText="1"/>
      <protection/>
    </xf>
    <xf numFmtId="49" fontId="1" fillId="32" borderId="76" xfId="63" applyNumberFormat="1" applyFont="1" applyFill="1" applyBorder="1" applyAlignment="1">
      <alignment horizontal="center" vertical="center" wrapText="1"/>
      <protection/>
    </xf>
    <xf numFmtId="0" fontId="1" fillId="35" borderId="69" xfId="63" applyFont="1" applyFill="1" applyBorder="1" applyAlignment="1" applyProtection="1">
      <alignment horizontal="center" vertical="center" wrapText="1"/>
      <protection locked="0"/>
    </xf>
    <xf numFmtId="0" fontId="1" fillId="35" borderId="70" xfId="63" applyFont="1" applyFill="1" applyBorder="1" applyAlignment="1" applyProtection="1">
      <alignment horizontal="center" vertical="center" wrapText="1"/>
      <protection locked="0"/>
    </xf>
    <xf numFmtId="49" fontId="1" fillId="4" borderId="69" xfId="63" applyNumberFormat="1" applyFont="1" applyFill="1" applyBorder="1" applyAlignment="1" applyProtection="1">
      <alignment horizontal="center" vertical="center" wrapText="1"/>
      <protection locked="0"/>
    </xf>
    <xf numFmtId="49" fontId="1" fillId="4" borderId="70" xfId="63" applyNumberFormat="1" applyFont="1" applyFill="1" applyBorder="1" applyAlignment="1" applyProtection="1">
      <alignment horizontal="center" vertical="center" wrapText="1"/>
      <protection locked="0"/>
    </xf>
    <xf numFmtId="0" fontId="3" fillId="32" borderId="79" xfId="61" applyFont="1" applyFill="1" applyBorder="1" applyAlignment="1">
      <alignment horizontal="center" vertical="center" wrapText="1"/>
      <protection/>
    </xf>
    <xf numFmtId="0" fontId="3" fillId="32" borderId="80" xfId="61" applyFont="1" applyFill="1" applyBorder="1" applyAlignment="1">
      <alignment horizontal="center" vertical="center" wrapText="1"/>
      <protection/>
    </xf>
    <xf numFmtId="0" fontId="3" fillId="32" borderId="81" xfId="61" applyFont="1" applyFill="1" applyBorder="1" applyAlignment="1">
      <alignment horizontal="center" vertical="center" wrapText="1"/>
      <protection/>
    </xf>
    <xf numFmtId="49" fontId="4" fillId="34" borderId="82" xfId="42" applyNumberFormat="1" applyFill="1" applyBorder="1" applyAlignment="1">
      <alignment horizontal="center" vertical="center" wrapText="1"/>
    </xf>
    <xf numFmtId="49" fontId="1" fillId="34" borderId="83" xfId="63" applyNumberFormat="1" applyFont="1" applyFill="1" applyBorder="1" applyAlignment="1" applyProtection="1">
      <alignment horizontal="center" vertical="center" wrapText="1"/>
      <protection locked="0"/>
    </xf>
    <xf numFmtId="49" fontId="1" fillId="34" borderId="82" xfId="61" applyNumberFormat="1" applyFont="1" applyFill="1" applyBorder="1" applyAlignment="1" applyProtection="1">
      <alignment horizontal="center" vertical="center" wrapText="1"/>
      <protection locked="0"/>
    </xf>
    <xf numFmtId="49" fontId="1" fillId="34" borderId="83" xfId="61" applyNumberFormat="1" applyFont="1" applyFill="1" applyBorder="1" applyAlignment="1" applyProtection="1">
      <alignment horizontal="center" vertical="center" wrapText="1"/>
      <protection locked="0"/>
    </xf>
    <xf numFmtId="0" fontId="16" fillId="0" borderId="0" xfId="59" applyFont="1" applyAlignment="1">
      <alignment horizontal="left" vertical="center" wrapText="1"/>
      <protection/>
    </xf>
    <xf numFmtId="0" fontId="49" fillId="0" borderId="0" xfId="59" applyFont="1" applyAlignment="1">
      <alignment horizontal="left" vertical="center" wrapText="1"/>
      <protection/>
    </xf>
    <xf numFmtId="0" fontId="48" fillId="0" borderId="84" xfId="59" applyFont="1" applyBorder="1" applyAlignment="1" applyProtection="1">
      <alignment horizontal="center"/>
      <protection locked="0"/>
    </xf>
    <xf numFmtId="0" fontId="48" fillId="0" borderId="84" xfId="59" applyFont="1" applyBorder="1" applyAlignment="1" applyProtection="1">
      <alignment horizontal="right"/>
      <protection locked="0"/>
    </xf>
    <xf numFmtId="0" fontId="48" fillId="0" borderId="67" xfId="0" applyFont="1" applyBorder="1" applyAlignment="1">
      <alignment horizontal="center"/>
    </xf>
    <xf numFmtId="0" fontId="48" fillId="0" borderId="85" xfId="0" applyFont="1" applyBorder="1" applyAlignment="1">
      <alignment horizontal="center"/>
    </xf>
    <xf numFmtId="0" fontId="48" fillId="0" borderId="68" xfId="0" applyFont="1" applyBorder="1" applyAlignment="1">
      <alignment horizontal="center"/>
    </xf>
    <xf numFmtId="0" fontId="48" fillId="0" borderId="65" xfId="0" applyFont="1" applyBorder="1" applyAlignment="1">
      <alignment horizontal="left" vertical="center" wrapText="1"/>
    </xf>
    <xf numFmtId="0" fontId="48" fillId="0" borderId="86" xfId="0" applyFont="1" applyBorder="1" applyAlignment="1">
      <alignment horizontal="left" vertical="center" wrapText="1"/>
    </xf>
    <xf numFmtId="0" fontId="48" fillId="0" borderId="23" xfId="0" applyFont="1" applyBorder="1" applyAlignment="1">
      <alignment horizontal="center" vertical="top" wrapText="1"/>
    </xf>
    <xf numFmtId="0" fontId="48" fillId="0" borderId="87" xfId="0" applyFont="1" applyBorder="1" applyAlignment="1">
      <alignment horizontal="center" vertical="top" wrapText="1"/>
    </xf>
    <xf numFmtId="0" fontId="48" fillId="0" borderId="88" xfId="0" applyFont="1" applyBorder="1" applyAlignment="1">
      <alignment horizontal="center" vertical="top"/>
    </xf>
    <xf numFmtId="0" fontId="48" fillId="0" borderId="89" xfId="0" applyFont="1" applyBorder="1" applyAlignment="1">
      <alignment horizontal="center" vertical="top"/>
    </xf>
    <xf numFmtId="0" fontId="48" fillId="0" borderId="90" xfId="0" applyFont="1" applyBorder="1" applyAlignment="1">
      <alignment horizontal="center" vertical="top"/>
    </xf>
    <xf numFmtId="0" fontId="48" fillId="0" borderId="91" xfId="0" applyFont="1" applyBorder="1" applyAlignment="1">
      <alignment horizontal="center" vertical="top"/>
    </xf>
    <xf numFmtId="0" fontId="48" fillId="0" borderId="84" xfId="0" applyFont="1" applyBorder="1" applyAlignment="1">
      <alignment horizontal="center" vertical="top"/>
    </xf>
    <xf numFmtId="0" fontId="48" fillId="0" borderId="92" xfId="0" applyFont="1" applyBorder="1" applyAlignment="1">
      <alignment horizontal="center" vertical="top"/>
    </xf>
    <xf numFmtId="49" fontId="48" fillId="0" borderId="35" xfId="0" applyNumberFormat="1" applyFont="1" applyBorder="1" applyAlignment="1">
      <alignment horizontal="center" vertical="center"/>
    </xf>
    <xf numFmtId="49" fontId="48" fillId="0" borderId="93" xfId="0" applyNumberFormat="1" applyFont="1" applyBorder="1" applyAlignment="1">
      <alignment horizontal="center" vertical="center"/>
    </xf>
    <xf numFmtId="49" fontId="48" fillId="0" borderId="30" xfId="0" applyNumberFormat="1" applyFont="1" applyBorder="1" applyAlignment="1">
      <alignment horizontal="center" vertical="center"/>
    </xf>
    <xf numFmtId="0" fontId="48" fillId="0" borderId="94" xfId="0" applyFont="1" applyBorder="1" applyAlignment="1">
      <alignment vertical="center" wrapText="1"/>
    </xf>
    <xf numFmtId="0" fontId="20" fillId="0" borderId="0" xfId="0" applyFont="1" applyAlignment="1">
      <alignment horizontal="left" wrapText="1"/>
    </xf>
    <xf numFmtId="0" fontId="48" fillId="0" borderId="95" xfId="0" applyFont="1" applyBorder="1" applyAlignment="1">
      <alignment horizontal="center" vertical="top" wrapText="1"/>
    </xf>
    <xf numFmtId="0" fontId="48" fillId="0" borderId="96" xfId="0" applyFont="1" applyBorder="1" applyAlignment="1">
      <alignment horizontal="center" vertical="top" wrapText="1"/>
    </xf>
    <xf numFmtId="0" fontId="49" fillId="0" borderId="97" xfId="0" applyFont="1" applyBorder="1" applyAlignment="1">
      <alignment horizontal="center"/>
    </xf>
    <xf numFmtId="0" fontId="49" fillId="0" borderId="98" xfId="0" applyFont="1" applyBorder="1" applyAlignment="1">
      <alignment horizontal="center"/>
    </xf>
    <xf numFmtId="0" fontId="49" fillId="0" borderId="99" xfId="0" applyFont="1" applyBorder="1" applyAlignment="1">
      <alignment horizontal="center"/>
    </xf>
    <xf numFmtId="0" fontId="48" fillId="0" borderId="58" xfId="0" applyFont="1" applyBorder="1" applyAlignment="1">
      <alignment horizontal="center" vertical="center"/>
    </xf>
    <xf numFmtId="0" fontId="48" fillId="0" borderId="100" xfId="0" applyFont="1" applyBorder="1" applyAlignment="1">
      <alignment horizontal="center" vertical="center"/>
    </xf>
    <xf numFmtId="0" fontId="48" fillId="0" borderId="57" xfId="0" applyFont="1" applyBorder="1" applyAlignment="1">
      <alignment horizontal="center" vertical="center"/>
    </xf>
    <xf numFmtId="0" fontId="48" fillId="0" borderId="94" xfId="0" applyFont="1" applyBorder="1" applyAlignment="1">
      <alignment horizontal="left" vertical="center" wrapText="1"/>
    </xf>
    <xf numFmtId="0" fontId="48" fillId="0" borderId="85" xfId="0" applyFont="1" applyBorder="1" applyAlignment="1">
      <alignment horizontal="left" vertical="center" wrapText="1"/>
    </xf>
    <xf numFmtId="0" fontId="52" fillId="0" borderId="101" xfId="0" applyFont="1" applyBorder="1" applyAlignment="1">
      <alignment horizontal="center" vertical="center" wrapText="1"/>
    </xf>
    <xf numFmtId="0" fontId="51" fillId="0" borderId="102" xfId="0" applyFont="1" applyBorder="1" applyAlignment="1">
      <alignment/>
    </xf>
    <xf numFmtId="0" fontId="51" fillId="0" borderId="103" xfId="0" applyFont="1" applyBorder="1" applyAlignment="1">
      <alignment/>
    </xf>
    <xf numFmtId="0" fontId="52" fillId="0" borderId="104" xfId="0" applyFont="1" applyBorder="1" applyAlignment="1">
      <alignment horizontal="center" vertical="center"/>
    </xf>
    <xf numFmtId="0" fontId="51" fillId="0" borderId="105" xfId="0" applyFont="1" applyBorder="1" applyAlignment="1">
      <alignment/>
    </xf>
    <xf numFmtId="0" fontId="52" fillId="0" borderId="106" xfId="0" applyFont="1" applyBorder="1" applyAlignment="1">
      <alignment horizontal="center" vertical="center" wrapText="1"/>
    </xf>
    <xf numFmtId="0" fontId="51" fillId="0" borderId="107" xfId="0" applyFont="1" applyBorder="1" applyAlignment="1">
      <alignment/>
    </xf>
    <xf numFmtId="0" fontId="80" fillId="0" borderId="0" xfId="0" applyFont="1" applyAlignment="1">
      <alignment horizontal="center" wrapText="1"/>
    </xf>
    <xf numFmtId="1" fontId="78" fillId="0" borderId="53" xfId="57" applyNumberFormat="1" applyFont="1" applyBorder="1" applyAlignment="1">
      <alignment horizontal="center" vertical="center" wrapText="1"/>
      <protection/>
    </xf>
    <xf numFmtId="1" fontId="78" fillId="0" borderId="86" xfId="57" applyNumberFormat="1" applyFont="1" applyBorder="1" applyAlignment="1">
      <alignment horizontal="center" vertical="center" wrapText="1"/>
      <protection/>
    </xf>
    <xf numFmtId="1" fontId="78" fillId="0" borderId="61" xfId="57" applyNumberFormat="1" applyFont="1" applyBorder="1" applyAlignment="1">
      <alignment horizontal="center" vertical="center" wrapText="1"/>
      <protection/>
    </xf>
    <xf numFmtId="177" fontId="78" fillId="0" borderId="36" xfId="57" applyNumberFormat="1" applyFont="1" applyBorder="1" applyAlignment="1">
      <alignment horizontal="left" vertical="center" wrapText="1"/>
      <protection/>
    </xf>
    <xf numFmtId="177" fontId="78" fillId="0" borderId="31" xfId="57" applyNumberFormat="1" applyFont="1" applyBorder="1" applyAlignment="1">
      <alignment horizontal="left" vertical="center" wrapText="1"/>
      <protection/>
    </xf>
    <xf numFmtId="177" fontId="78" fillId="0" borderId="53" xfId="57" applyNumberFormat="1" applyFont="1" applyBorder="1" applyAlignment="1">
      <alignment horizontal="center" vertical="center" wrapText="1"/>
      <protection/>
    </xf>
    <xf numFmtId="177" fontId="78" fillId="0" borderId="86" xfId="57" applyNumberFormat="1" applyFont="1" applyBorder="1" applyAlignment="1">
      <alignment horizontal="center" vertical="center" wrapText="1"/>
      <protection/>
    </xf>
    <xf numFmtId="0" fontId="60" fillId="0" borderId="86" xfId="57" applyBorder="1" applyAlignment="1">
      <alignment horizontal="center" vertical="center" wrapText="1"/>
      <protection/>
    </xf>
    <xf numFmtId="0" fontId="60" fillId="0" borderId="61" xfId="57" applyBorder="1" applyAlignment="1">
      <alignment horizontal="center" vertical="center" wrapText="1"/>
      <protection/>
    </xf>
    <xf numFmtId="177" fontId="81" fillId="0" borderId="0" xfId="57" applyNumberFormat="1" applyFont="1" applyAlignment="1">
      <alignment horizontal="center" vertical="center" wrapText="1"/>
      <protection/>
    </xf>
    <xf numFmtId="177" fontId="81" fillId="0" borderId="65" xfId="57" applyNumberFormat="1" applyFont="1" applyBorder="1" applyAlignment="1">
      <alignment horizontal="center" vertical="center" wrapText="1"/>
      <protection/>
    </xf>
    <xf numFmtId="177" fontId="78" fillId="0" borderId="36" xfId="57" applyNumberFormat="1" applyFont="1" applyBorder="1" applyAlignment="1">
      <alignment horizontal="center" vertical="center" wrapText="1"/>
      <protection/>
    </xf>
    <xf numFmtId="177" fontId="78" fillId="0" borderId="108" xfId="57" applyNumberFormat="1" applyFont="1" applyBorder="1" applyAlignment="1">
      <alignment horizontal="center" vertical="center" wrapText="1"/>
      <protection/>
    </xf>
    <xf numFmtId="177" fontId="78" fillId="0" borderId="31" xfId="57" applyNumberFormat="1" applyFont="1" applyBorder="1" applyAlignment="1">
      <alignment horizontal="center" vertical="center" wrapText="1"/>
      <protection/>
    </xf>
    <xf numFmtId="177" fontId="78" fillId="0" borderId="33" xfId="57" applyNumberFormat="1" applyFont="1" applyBorder="1" applyAlignment="1">
      <alignment horizontal="center" vertical="center" wrapText="1"/>
      <protection/>
    </xf>
    <xf numFmtId="0" fontId="27" fillId="0" borderId="53" xfId="0" applyFont="1" applyBorder="1" applyAlignment="1">
      <alignment horizontal="center" vertical="center"/>
    </xf>
    <xf numFmtId="0" fontId="27" fillId="0" borderId="86" xfId="0" applyFont="1" applyBorder="1" applyAlignment="1">
      <alignment horizontal="center" vertical="center"/>
    </xf>
    <xf numFmtId="0" fontId="27" fillId="0" borderId="61" xfId="0" applyFont="1" applyBorder="1" applyAlignment="1">
      <alignment horizontal="center" vertical="center"/>
    </xf>
  </cellXfs>
  <cellStyles count="6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10" xfId="54"/>
    <cellStyle name="Обычный 2" xfId="55"/>
    <cellStyle name="Обычный 2 8" xfId="56"/>
    <cellStyle name="Обычный 21" xfId="57"/>
    <cellStyle name="Обычный 4 2" xfId="58"/>
    <cellStyle name="Обычный_FORM3.1" xfId="59"/>
    <cellStyle name="Обычный_PRIL1.ELECTR" xfId="60"/>
    <cellStyle name="Обычный_ЖКУ_проект3" xfId="61"/>
    <cellStyle name="Обычный_таблицы П1.3 П1.4" xfId="62"/>
    <cellStyle name="Обычный_форма 1 водопровод для орг_CALC.KV.4.78(v1.0)" xfId="63"/>
    <cellStyle name="Обычный_Форма 4 Станция" xfId="64"/>
    <cellStyle name="Followed Hyperlink" xfId="65"/>
    <cellStyle name="Плохой" xfId="66"/>
    <cellStyle name="Пояснение" xfId="67"/>
    <cellStyle name="Примечание" xfId="68"/>
    <cellStyle name="Percent" xfId="69"/>
    <cellStyle name="Связанная ячейка" xfId="70"/>
    <cellStyle name="Текст предупреждения" xfId="71"/>
    <cellStyle name="Comma" xfId="72"/>
    <cellStyle name="Comma [0]" xfId="73"/>
    <cellStyle name="Хороший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92;&#1086;&#1088;&#1084;&#1072;%203.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C02D~1\LOCALS~1\Temp\Rar$DI96.890\FORM3.1.2012(v1.0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lna\&#1052;&#1086;&#1080;%20&#1076;&#1086;&#1082;&#1091;&#1084;&#1077;&#1085;&#1090;&#1099;\2013\&#1041;&#1072;&#1083;&#1072;&#1085;&#1089;&#1099;%202013\&#1082;&#1086;&#1088;&#1088;&#1077;&#1082;&#1090;&#1080;&#1088;&#1086;&#1074;&#1082;&#1072;%20&#1073;&#1072;&#1083;&#1072;&#1085;&#1089;&#1072;%202013\&#1089;&#1077;&#1090;&#1077;&#1074;&#1080;&#1082;&#1080;\&#1089;&#1080;&#1073;&#1089;&#1077;&#1083;&#1100;&#1084;&#1072;&#1096;\FORM3.1.2013(v1.1)_to_(v2.0)%20&#1057;&#1080;&#1073;&#1089;&#1077;&#1083;&#1100;&#1084;&#1072;&#1096;%20&#1082;&#1086;&#1088;&#1088;&#1077;&#1082;&#1090;&#1080;&#108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TEHSHEET"/>
      <sheetName val="Инструкция"/>
      <sheetName val="Заголовок"/>
      <sheetName val="Форма 3.1"/>
      <sheetName val="Субабоненты"/>
      <sheetName val="Примечания"/>
      <sheetName val="Лист1"/>
    </sheetNames>
    <sheetDataSet>
      <sheetData sheetId="2">
        <row r="2">
          <cell r="B2" t="str">
            <v>Алтайский край</v>
          </cell>
        </row>
        <row r="3">
          <cell r="B3" t="str">
            <v>Амурская область</v>
          </cell>
        </row>
        <row r="4">
          <cell r="B4" t="str">
            <v>Архангельская область</v>
          </cell>
        </row>
        <row r="5">
          <cell r="B5" t="str">
            <v>Астраханская область</v>
          </cell>
        </row>
        <row r="6">
          <cell r="B6" t="str">
            <v>Белгородская область</v>
          </cell>
        </row>
        <row r="7">
          <cell r="B7" t="str">
            <v>Брянская область</v>
          </cell>
        </row>
        <row r="8">
          <cell r="B8" t="str">
            <v>Владимирская область</v>
          </cell>
        </row>
        <row r="9">
          <cell r="B9" t="str">
            <v>Волгоградская область</v>
          </cell>
        </row>
        <row r="10">
          <cell r="B10" t="str">
            <v>Вологодская область</v>
          </cell>
        </row>
        <row r="11">
          <cell r="B11" t="str">
            <v>Воронежская область</v>
          </cell>
        </row>
        <row r="12">
          <cell r="B12" t="str">
            <v>г. Москва</v>
          </cell>
        </row>
        <row r="13">
          <cell r="B13" t="str">
            <v>г.Байконур</v>
          </cell>
        </row>
        <row r="14">
          <cell r="B14" t="str">
            <v>г.Санкт-Петербург</v>
          </cell>
        </row>
        <row r="15">
          <cell r="B15" t="str">
            <v>Еврейская автономная область</v>
          </cell>
        </row>
        <row r="16">
          <cell r="B16" t="str">
            <v>Забайкальский край</v>
          </cell>
        </row>
        <row r="17">
          <cell r="B17" t="str">
            <v>Ивановская область</v>
          </cell>
        </row>
        <row r="18">
          <cell r="B18" t="str">
            <v>Иркутская область</v>
          </cell>
        </row>
        <row r="19">
          <cell r="B19" t="str">
            <v>Кабардино-Балкарская республика</v>
          </cell>
        </row>
        <row r="20">
          <cell r="B20" t="str">
            <v>Калининградская область</v>
          </cell>
        </row>
        <row r="21">
          <cell r="B21" t="str">
            <v>Калужская область</v>
          </cell>
        </row>
        <row r="22">
          <cell r="B22" t="str">
            <v>Камчатский край</v>
          </cell>
        </row>
        <row r="23">
          <cell r="B23" t="str">
            <v>Карачаево-Черкесская республика</v>
          </cell>
        </row>
        <row r="24">
          <cell r="B24" t="str">
            <v>Кемеровская область</v>
          </cell>
        </row>
        <row r="25">
          <cell r="B25" t="str">
            <v>Кировская область</v>
          </cell>
        </row>
        <row r="26">
          <cell r="B26" t="str">
            <v>Костромская область</v>
          </cell>
        </row>
        <row r="27">
          <cell r="B27" t="str">
            <v>Краснодарский край</v>
          </cell>
        </row>
        <row r="28">
          <cell r="B28" t="str">
            <v>Красноярский край</v>
          </cell>
        </row>
        <row r="29">
          <cell r="B29" t="str">
            <v>Курганская область</v>
          </cell>
        </row>
        <row r="30">
          <cell r="B30" t="str">
            <v>Курская область</v>
          </cell>
        </row>
        <row r="31">
          <cell r="B31" t="str">
            <v>Ленинградская область</v>
          </cell>
        </row>
        <row r="32">
          <cell r="B32" t="str">
            <v>Липецкая область</v>
          </cell>
        </row>
        <row r="33">
          <cell r="B33" t="str">
            <v>Магаданская область</v>
          </cell>
        </row>
        <row r="34">
          <cell r="B34" t="str">
            <v>Московская область</v>
          </cell>
        </row>
        <row r="35">
          <cell r="B35" t="str">
            <v>Мурманская область</v>
          </cell>
        </row>
        <row r="36">
          <cell r="B36" t="str">
            <v>Ненецкий автономный округ</v>
          </cell>
        </row>
        <row r="37">
          <cell r="B37" t="str">
            <v>Нижегородская область</v>
          </cell>
        </row>
        <row r="38">
          <cell r="B38" t="str">
            <v>Новгородская область</v>
          </cell>
        </row>
        <row r="39">
          <cell r="B39" t="str">
            <v>Новосибирская область</v>
          </cell>
        </row>
        <row r="40">
          <cell r="B40" t="str">
            <v>Омская область</v>
          </cell>
        </row>
        <row r="41">
          <cell r="B41" t="str">
            <v>Оренбургская область</v>
          </cell>
        </row>
        <row r="42">
          <cell r="B42" t="str">
            <v>Орловская область</v>
          </cell>
        </row>
        <row r="43">
          <cell r="B43" t="str">
            <v>Пензенская область</v>
          </cell>
        </row>
        <row r="44">
          <cell r="B44" t="str">
            <v>Пермский край</v>
          </cell>
        </row>
        <row r="45">
          <cell r="B45" t="str">
            <v>Приморский край</v>
          </cell>
        </row>
        <row r="46">
          <cell r="B46" t="str">
            <v>Псковская область</v>
          </cell>
        </row>
        <row r="47">
          <cell r="B47" t="str">
            <v>Республика Адыгея</v>
          </cell>
        </row>
        <row r="48">
          <cell r="B48" t="str">
            <v>Республика Алтай</v>
          </cell>
        </row>
        <row r="49">
          <cell r="B49" t="str">
            <v>Республика Башкортостан</v>
          </cell>
        </row>
        <row r="50">
          <cell r="B50" t="str">
            <v>Республика Бурятия</v>
          </cell>
        </row>
        <row r="51">
          <cell r="B51" t="str">
            <v>Республика Дагестан</v>
          </cell>
        </row>
        <row r="52">
          <cell r="B52" t="str">
            <v>Республика Ингушетия</v>
          </cell>
        </row>
        <row r="53">
          <cell r="B53" t="str">
            <v>Республика Калмыкия</v>
          </cell>
        </row>
        <row r="54">
          <cell r="B54" t="str">
            <v>Республика Карелия</v>
          </cell>
        </row>
        <row r="55">
          <cell r="B55" t="str">
            <v>Республика Коми</v>
          </cell>
        </row>
        <row r="56">
          <cell r="B56" t="str">
            <v>Республика Марий Эл</v>
          </cell>
        </row>
        <row r="57">
          <cell r="B57" t="str">
            <v>Республика Мордовия</v>
          </cell>
        </row>
        <row r="58">
          <cell r="B58" t="str">
            <v>Республика Саха (Якутия)</v>
          </cell>
        </row>
        <row r="59">
          <cell r="B59" t="str">
            <v>Республика Северная Осетия-Алания</v>
          </cell>
        </row>
        <row r="60">
          <cell r="B60" t="str">
            <v>Республика Татарстан</v>
          </cell>
        </row>
        <row r="61">
          <cell r="B61" t="str">
            <v>Республика Тыва</v>
          </cell>
        </row>
        <row r="62">
          <cell r="B62" t="str">
            <v>Республика Хакасия</v>
          </cell>
        </row>
        <row r="63">
          <cell r="B63" t="str">
            <v>Ростовская область</v>
          </cell>
        </row>
        <row r="64">
          <cell r="B64" t="str">
            <v>Рязанская область</v>
          </cell>
        </row>
        <row r="65">
          <cell r="B65" t="str">
            <v>Самарская область</v>
          </cell>
        </row>
        <row r="66">
          <cell r="B66" t="str">
            <v>Саратовская область</v>
          </cell>
        </row>
        <row r="67">
          <cell r="B67" t="str">
            <v>Сахалинская область</v>
          </cell>
        </row>
        <row r="68">
          <cell r="B68" t="str">
            <v>Свердловская область</v>
          </cell>
        </row>
        <row r="69">
          <cell r="B69" t="str">
            <v>Смоленская область</v>
          </cell>
        </row>
        <row r="70">
          <cell r="B70" t="str">
            <v>Ставропольский край</v>
          </cell>
        </row>
        <row r="71">
          <cell r="B71" t="str">
            <v>Тамбовская область</v>
          </cell>
        </row>
        <row r="72">
          <cell r="B72" t="str">
            <v>Тверская область</v>
          </cell>
        </row>
        <row r="73">
          <cell r="B73" t="str">
            <v>Томская область</v>
          </cell>
        </row>
        <row r="74">
          <cell r="B74" t="str">
            <v>Тульская область</v>
          </cell>
        </row>
        <row r="75">
          <cell r="B75" t="str">
            <v>Тюменская область</v>
          </cell>
        </row>
        <row r="76">
          <cell r="B76" t="str">
            <v>Удмуртская республика</v>
          </cell>
        </row>
        <row r="77">
          <cell r="B77" t="str">
            <v>Ульяновская область</v>
          </cell>
        </row>
        <row r="78">
          <cell r="B78" t="str">
            <v>Хабаровский край</v>
          </cell>
        </row>
        <row r="79">
          <cell r="B79" t="str">
            <v>Ханты-Мансийский автономный округ</v>
          </cell>
        </row>
        <row r="80">
          <cell r="B80" t="str">
            <v>Челябинская область</v>
          </cell>
        </row>
        <row r="81">
          <cell r="B81" t="str">
            <v>Чеченская республика</v>
          </cell>
        </row>
        <row r="82">
          <cell r="B82" t="str">
            <v>Чувашская республика</v>
          </cell>
        </row>
        <row r="83">
          <cell r="B83" t="str">
            <v>Чукотский автономный округ</v>
          </cell>
        </row>
        <row r="84">
          <cell r="B84" t="str">
            <v>Ямало-Ненецкий автономный округ</v>
          </cell>
        </row>
        <row r="85">
          <cell r="B85" t="str">
            <v>Ярославская область</v>
          </cell>
        </row>
      </sheetData>
      <sheetData sheetId="4">
        <row r="7">
          <cell r="B7" t="str">
            <v>Новосибирская область</v>
          </cell>
        </row>
        <row r="8">
          <cell r="B8" t="str">
            <v>Энергосбыт СП ЗСЖД</v>
          </cell>
        </row>
        <row r="9">
          <cell r="B9" t="str">
            <v>7708503727</v>
          </cell>
          <cell r="F9" t="str">
            <v>997650001</v>
          </cell>
        </row>
        <row r="12">
          <cell r="B12" t="str">
            <v>2011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Выбор субъекта РФ"/>
      <sheetName val="Титульный"/>
      <sheetName val="Форма 3.1"/>
      <sheetName val="Субабоненты"/>
      <sheetName val="Комментарии"/>
      <sheetName val="Проверка"/>
      <sheetName val="AllSheetsInThisWorkbook"/>
      <sheetName val="REESTR_ORG"/>
      <sheetName val="REESTR_FILTERED"/>
      <sheetName val="REESTR_MO"/>
      <sheetName val="TEHSHEET"/>
      <sheetName val="modfrmReestr"/>
      <sheetName val="modCommandButton"/>
      <sheetName val="modReestr"/>
      <sheetName val="modProv"/>
      <sheetName val="modChange"/>
    </sheetNames>
    <sheetDataSet>
      <sheetData sheetId="0">
        <row r="3">
          <cell r="G3" t="str">
            <v>Версия 1.0</v>
          </cell>
        </row>
      </sheetData>
      <sheetData sheetId="10">
        <row r="2">
          <cell r="D2" t="str">
            <v>Баганский муниципальный район</v>
          </cell>
        </row>
        <row r="3">
          <cell r="D3" t="str">
            <v>Барабинский муниципальный район</v>
          </cell>
        </row>
        <row r="4">
          <cell r="D4" t="str">
            <v>Болотнинский муниципальный район</v>
          </cell>
        </row>
        <row r="5">
          <cell r="D5" t="str">
            <v>Венгеровский муниципальный район</v>
          </cell>
        </row>
        <row r="6">
          <cell r="D6" t="str">
            <v>Город Бердск</v>
          </cell>
        </row>
        <row r="7">
          <cell r="D7" t="str">
            <v>Город Искитим</v>
          </cell>
        </row>
        <row r="8">
          <cell r="D8" t="str">
            <v>Город Новосибирск</v>
          </cell>
        </row>
        <row r="9">
          <cell r="D9" t="str">
            <v>Город Обь</v>
          </cell>
        </row>
        <row r="10">
          <cell r="D10" t="str">
            <v>Город Тогучин</v>
          </cell>
        </row>
        <row r="11">
          <cell r="D11" t="str">
            <v>Доволенский муниципальный район</v>
          </cell>
        </row>
        <row r="12">
          <cell r="D12" t="str">
            <v>Здвинский муниципальный район</v>
          </cell>
        </row>
        <row r="13">
          <cell r="D13" t="str">
            <v>Искитимский муниципальный район</v>
          </cell>
        </row>
        <row r="14">
          <cell r="D14" t="str">
            <v>Карасукский муниципальный район</v>
          </cell>
        </row>
        <row r="15">
          <cell r="D15" t="str">
            <v>Каргатский муниципальный район</v>
          </cell>
        </row>
        <row r="16">
          <cell r="D16" t="str">
            <v>Колыванский муниципальный район</v>
          </cell>
        </row>
        <row r="17">
          <cell r="D17" t="str">
            <v>Коченевский муниципальный район</v>
          </cell>
        </row>
        <row r="18">
          <cell r="D18" t="str">
            <v>Кочковский муниципальный район</v>
          </cell>
        </row>
        <row r="19">
          <cell r="D19" t="str">
            <v>Краснозерский муниципальный район</v>
          </cell>
        </row>
        <row r="20">
          <cell r="D20" t="str">
            <v>Куйбышевский муниципальный район</v>
          </cell>
        </row>
        <row r="21">
          <cell r="D21" t="str">
            <v>Купинский муниципальный район</v>
          </cell>
        </row>
        <row r="22">
          <cell r="D22" t="str">
            <v>Кыштовский муниципальный район</v>
          </cell>
        </row>
        <row r="23">
          <cell r="D23" t="str">
            <v>Маслянинский муниципальный район</v>
          </cell>
        </row>
        <row r="24">
          <cell r="D24" t="str">
            <v>Мошковский муниципальный район</v>
          </cell>
        </row>
        <row r="25">
          <cell r="D25" t="str">
            <v>Новосибирский муниципальный район</v>
          </cell>
        </row>
        <row r="26">
          <cell r="D26" t="str">
            <v>Ордынский муниципальный район</v>
          </cell>
        </row>
        <row r="27">
          <cell r="D27" t="str">
            <v>Посёлок Кольцово</v>
          </cell>
        </row>
        <row r="28">
          <cell r="D28" t="str">
            <v>Северный муниципальный район</v>
          </cell>
        </row>
        <row r="29">
          <cell r="D29" t="str">
            <v>Сузунский муниципальный район</v>
          </cell>
        </row>
        <row r="30">
          <cell r="D30" t="str">
            <v>Татарский муниципальный район</v>
          </cell>
        </row>
        <row r="31">
          <cell r="D31" t="str">
            <v>Тогучинский муниципальный район</v>
          </cell>
        </row>
        <row r="32">
          <cell r="D32" t="str">
            <v>Убинский муниципальный район</v>
          </cell>
        </row>
        <row r="33">
          <cell r="D33" t="str">
            <v>Усть-Таркский муниципальный район</v>
          </cell>
        </row>
        <row r="34">
          <cell r="D34" t="str">
            <v>Чановский муниципальный район</v>
          </cell>
        </row>
        <row r="35">
          <cell r="D35" t="str">
            <v>Черепановский муниципальный район</v>
          </cell>
        </row>
        <row r="36">
          <cell r="D36" t="str">
            <v>Чистоозерный муниципальный район</v>
          </cell>
        </row>
        <row r="37">
          <cell r="D37" t="str">
            <v>Чулымский муниципальный район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odProv"/>
      <sheetName val="Инструкция"/>
      <sheetName val="Выбор субъекта РФ"/>
      <sheetName val="Обновление"/>
      <sheetName val="Лог обновления"/>
      <sheetName val="Титульный"/>
      <sheetName val="Форма 3.1"/>
      <sheetName val="Форма 3.1 (кварталы)"/>
      <sheetName val="Форма 16"/>
      <sheetName val="Субабоненты"/>
      <sheetName val="Субабоненты (кварталы)"/>
      <sheetName val="Комментарии"/>
      <sheetName val="Проверка"/>
      <sheetName val="TEHSHEET"/>
      <sheetName val="et_union"/>
      <sheetName val="modUpdTemplMain"/>
      <sheetName val="AllSheetsInThisWorkbook"/>
      <sheetName val="REESTR_ORG"/>
      <sheetName val="REESTR_FILTERED"/>
      <sheetName val="REESTR_MO"/>
      <sheetName val="modfrmReestr"/>
      <sheetName val="modCommandButton"/>
      <sheetName val="modReestr"/>
      <sheetName val="modChange"/>
    </sheetNames>
    <sheetDataSet>
      <sheetData sheetId="13">
        <row r="1">
          <cell r="J1" t="str">
            <v>2008</v>
          </cell>
        </row>
        <row r="2">
          <cell r="J2" t="str">
            <v>2009</v>
          </cell>
        </row>
        <row r="3">
          <cell r="J3" t="str">
            <v>2010</v>
          </cell>
        </row>
        <row r="4">
          <cell r="J4" t="str">
            <v>2011</v>
          </cell>
        </row>
        <row r="5">
          <cell r="J5" t="str">
            <v>2012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so-tso@yandex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zoomScalePageLayoutView="0" workbookViewId="0" topLeftCell="C29">
      <selection activeCell="L32" sqref="L32"/>
    </sheetView>
  </sheetViews>
  <sheetFormatPr defaultColWidth="9.00390625" defaultRowHeight="12.75"/>
  <cols>
    <col min="1" max="1" width="44.875" style="22" hidden="1" customWidth="1"/>
    <col min="2" max="2" width="28.25390625" style="23" hidden="1" customWidth="1"/>
    <col min="3" max="3" width="6.25390625" style="25" customWidth="1"/>
    <col min="4" max="4" width="5.625" style="26" customWidth="1"/>
    <col min="5" max="5" width="33.125" style="26" customWidth="1"/>
    <col min="6" max="6" width="21.625" style="26" customWidth="1"/>
    <col min="7" max="7" width="19.25390625" style="66" customWidth="1"/>
    <col min="8" max="8" width="10.875" style="66" customWidth="1"/>
    <col min="9" max="9" width="20.625" style="26" customWidth="1"/>
    <col min="10" max="16384" width="9.125" style="26" customWidth="1"/>
  </cols>
  <sheetData>
    <row r="1" spans="1:8" s="22" customFormat="1" ht="13.5" customHeight="1" hidden="1">
      <c r="A1" s="22" t="str">
        <f>region_name</f>
        <v>Новосибирская область</v>
      </c>
      <c r="B1" s="23">
        <f>IF(god="","Не определено",god)</f>
        <v>2021</v>
      </c>
      <c r="C1" s="22" t="str">
        <f>org&amp;"_INN:"&amp;inn&amp;"_KPP:"&amp;kpp</f>
        <v>ООО "ЭСО"_INN:5406982149_KPP:540601001</v>
      </c>
      <c r="G1" s="24"/>
      <c r="H1" s="24"/>
    </row>
    <row r="2" spans="2:8" s="22" customFormat="1" ht="13.5" customHeight="1">
      <c r="B2" s="23"/>
      <c r="G2" s="24"/>
      <c r="H2" s="24"/>
    </row>
    <row r="3" spans="1:8" ht="14.25" customHeight="1">
      <c r="A3" s="22" t="str">
        <f>IF(org="","Не определено",org)</f>
        <v>ООО "ЭСО"</v>
      </c>
      <c r="B3" s="23" t="str">
        <f>IF(inn="","Не определено",inn)</f>
        <v>5406982149</v>
      </c>
      <c r="G3" s="27"/>
      <c r="H3" s="27" t="s">
        <v>118</v>
      </c>
    </row>
    <row r="4" spans="4:9" ht="9" customHeight="1">
      <c r="D4" s="28"/>
      <c r="F4" s="1"/>
      <c r="G4" s="29"/>
      <c r="H4" s="29"/>
      <c r="I4" s="30"/>
    </row>
    <row r="5" spans="2:9" ht="25.5" customHeight="1" thickBot="1">
      <c r="B5" s="23" t="str">
        <f>IF(kpp="","Не определено",kpp)</f>
        <v>540601001</v>
      </c>
      <c r="D5" s="294" t="s">
        <v>91</v>
      </c>
      <c r="E5" s="295"/>
      <c r="F5" s="295"/>
      <c r="G5" s="295"/>
      <c r="H5" s="296"/>
      <c r="I5" s="31"/>
    </row>
    <row r="6" spans="4:9" ht="21.75" customHeight="1">
      <c r="D6" s="1"/>
      <c r="E6" s="1"/>
      <c r="F6" s="1"/>
      <c r="G6" s="32"/>
      <c r="H6" s="29"/>
      <c r="I6" s="31"/>
    </row>
    <row r="7" spans="4:9" ht="12.75">
      <c r="D7" s="33"/>
      <c r="E7" s="34"/>
      <c r="F7" s="34"/>
      <c r="G7" s="35"/>
      <c r="H7" s="36"/>
      <c r="I7" s="31"/>
    </row>
    <row r="8" spans="4:10" ht="21" customHeight="1" thickBot="1">
      <c r="D8" s="37"/>
      <c r="E8" s="38" t="s">
        <v>92</v>
      </c>
      <c r="F8" s="297" t="s">
        <v>1</v>
      </c>
      <c r="G8" s="298"/>
      <c r="H8" s="39"/>
      <c r="I8" s="31"/>
      <c r="J8" s="31"/>
    </row>
    <row r="9" spans="1:10" ht="12.75" customHeight="1">
      <c r="A9" s="40"/>
      <c r="D9" s="41"/>
      <c r="E9" s="42"/>
      <c r="F9" s="43"/>
      <c r="G9" s="4"/>
      <c r="H9" s="44"/>
      <c r="I9" s="45"/>
      <c r="J9" s="45"/>
    </row>
    <row r="10" spans="4:10" ht="21" customHeight="1" thickBot="1">
      <c r="D10" s="41"/>
      <c r="E10" s="46" t="s">
        <v>5</v>
      </c>
      <c r="F10" s="299">
        <v>2021</v>
      </c>
      <c r="G10" s="300"/>
      <c r="H10" s="47"/>
      <c r="I10" s="45"/>
      <c r="J10" s="48"/>
    </row>
    <row r="11" spans="4:8" ht="12.75">
      <c r="D11" s="41"/>
      <c r="E11" s="49"/>
      <c r="F11" s="1"/>
      <c r="G11" s="2"/>
      <c r="H11" s="50"/>
    </row>
    <row r="12" spans="4:8" ht="32.25" customHeight="1">
      <c r="D12" s="41"/>
      <c r="E12" s="49"/>
      <c r="F12" s="301" t="s">
        <v>119</v>
      </c>
      <c r="G12" s="301"/>
      <c r="H12" s="50"/>
    </row>
    <row r="13" spans="3:8" ht="21" customHeight="1" thickBot="1">
      <c r="C13" s="51"/>
      <c r="D13" s="41"/>
      <c r="E13" s="52" t="s">
        <v>90</v>
      </c>
      <c r="F13" s="290" t="s">
        <v>230</v>
      </c>
      <c r="G13" s="291"/>
      <c r="H13" s="50"/>
    </row>
    <row r="14" spans="3:8" ht="12.75">
      <c r="C14" s="51"/>
      <c r="D14" s="41"/>
      <c r="E14" s="53"/>
      <c r="F14" s="1"/>
      <c r="G14" s="2"/>
      <c r="H14" s="50"/>
    </row>
    <row r="15" spans="4:8" ht="21" customHeight="1">
      <c r="D15" s="41"/>
      <c r="E15" s="54" t="s">
        <v>2</v>
      </c>
      <c r="F15" s="292" t="s">
        <v>231</v>
      </c>
      <c r="G15" s="293"/>
      <c r="H15" s="44"/>
    </row>
    <row r="16" spans="4:8" ht="21" customHeight="1" thickBot="1">
      <c r="D16" s="41"/>
      <c r="E16" s="52" t="s">
        <v>3</v>
      </c>
      <c r="F16" s="306" t="s">
        <v>232</v>
      </c>
      <c r="G16" s="307"/>
      <c r="H16" s="44"/>
    </row>
    <row r="17" spans="4:8" ht="10.5" customHeight="1">
      <c r="D17" s="41"/>
      <c r="E17" s="53"/>
      <c r="F17" s="3"/>
      <c r="G17" s="4"/>
      <c r="H17" s="44"/>
    </row>
    <row r="18" spans="4:8" ht="31.5" customHeight="1">
      <c r="D18" s="41"/>
      <c r="E18" s="53"/>
      <c r="F18" s="308" t="s">
        <v>120</v>
      </c>
      <c r="G18" s="308"/>
      <c r="H18" s="44"/>
    </row>
    <row r="19" spans="4:8" ht="21" customHeight="1" thickBot="1">
      <c r="D19" s="41"/>
      <c r="E19" s="52" t="s">
        <v>93</v>
      </c>
      <c r="F19" s="309" t="s">
        <v>1</v>
      </c>
      <c r="G19" s="310"/>
      <c r="H19" s="44"/>
    </row>
    <row r="20" spans="4:8" ht="3" customHeight="1">
      <c r="D20" s="41"/>
      <c r="E20" s="53"/>
      <c r="F20" s="3"/>
      <c r="G20" s="4"/>
      <c r="H20" s="44"/>
    </row>
    <row r="21" spans="4:8" ht="21" customHeight="1" thickBot="1">
      <c r="D21" s="41"/>
      <c r="E21" s="52" t="s">
        <v>94</v>
      </c>
      <c r="F21" s="309" t="s">
        <v>228</v>
      </c>
      <c r="G21" s="310"/>
      <c r="H21" s="44"/>
    </row>
    <row r="22" spans="4:8" ht="3" customHeight="1">
      <c r="D22" s="41"/>
      <c r="E22" s="53"/>
      <c r="F22" s="3"/>
      <c r="G22" s="4"/>
      <c r="H22" s="44"/>
    </row>
    <row r="23" spans="4:8" ht="21" customHeight="1" thickBot="1">
      <c r="D23" s="41"/>
      <c r="E23" s="52" t="s">
        <v>95</v>
      </c>
      <c r="F23" s="311" t="s">
        <v>242</v>
      </c>
      <c r="G23" s="312"/>
      <c r="H23" s="44"/>
    </row>
    <row r="24" spans="4:8" ht="10.5" customHeight="1">
      <c r="D24" s="41"/>
      <c r="E24" s="53"/>
      <c r="F24" s="3"/>
      <c r="G24" s="4"/>
      <c r="H24" s="44"/>
    </row>
    <row r="25" spans="4:8" ht="18" customHeight="1">
      <c r="D25" s="41"/>
      <c r="E25" s="313" t="s">
        <v>96</v>
      </c>
      <c r="F25" s="314"/>
      <c r="G25" s="315"/>
      <c r="H25" s="44"/>
    </row>
    <row r="26" spans="1:9" ht="27.75" customHeight="1">
      <c r="A26" s="22" t="s">
        <v>66</v>
      </c>
      <c r="B26" s="23" t="s">
        <v>97</v>
      </c>
      <c r="D26" s="37"/>
      <c r="E26" s="55" t="s">
        <v>98</v>
      </c>
      <c r="F26" s="304" t="s">
        <v>233</v>
      </c>
      <c r="G26" s="305"/>
      <c r="H26" s="44"/>
      <c r="I26" s="31"/>
    </row>
    <row r="27" spans="1:9" ht="31.5" customHeight="1" thickBot="1">
      <c r="A27" s="22" t="s">
        <v>68</v>
      </c>
      <c r="B27" s="23" t="s">
        <v>99</v>
      </c>
      <c r="D27" s="37"/>
      <c r="E27" s="56" t="s">
        <v>4</v>
      </c>
      <c r="F27" s="304" t="s">
        <v>233</v>
      </c>
      <c r="G27" s="305"/>
      <c r="H27" s="44"/>
      <c r="I27" s="31"/>
    </row>
    <row r="28" spans="4:8" ht="12.75">
      <c r="D28" s="41"/>
      <c r="E28" s="49"/>
      <c r="F28" s="1"/>
      <c r="G28" s="2"/>
      <c r="H28" s="44"/>
    </row>
    <row r="29" spans="4:9" ht="18" customHeight="1">
      <c r="D29" s="37"/>
      <c r="E29" s="313" t="s">
        <v>100</v>
      </c>
      <c r="F29" s="314"/>
      <c r="G29" s="315"/>
      <c r="H29" s="44"/>
      <c r="I29" s="31"/>
    </row>
    <row r="30" spans="1:9" ht="21" customHeight="1">
      <c r="A30" s="22" t="s">
        <v>74</v>
      </c>
      <c r="B30" s="23" t="s">
        <v>101</v>
      </c>
      <c r="D30" s="37"/>
      <c r="E30" s="55" t="s">
        <v>102</v>
      </c>
      <c r="F30" s="304" t="s">
        <v>234</v>
      </c>
      <c r="G30" s="305"/>
      <c r="H30" s="44"/>
      <c r="I30" s="31"/>
    </row>
    <row r="31" spans="1:9" ht="21" customHeight="1" thickBot="1">
      <c r="A31" s="22" t="s">
        <v>76</v>
      </c>
      <c r="B31" s="23" t="s">
        <v>103</v>
      </c>
      <c r="D31" s="37"/>
      <c r="E31" s="56" t="s">
        <v>104</v>
      </c>
      <c r="F31" s="318" t="s">
        <v>235</v>
      </c>
      <c r="G31" s="319"/>
      <c r="H31" s="44"/>
      <c r="I31" s="31"/>
    </row>
    <row r="32" spans="4:8" ht="12.75">
      <c r="D32" s="41"/>
      <c r="E32" s="49"/>
      <c r="F32" s="1"/>
      <c r="G32" s="2"/>
      <c r="H32" s="44"/>
    </row>
    <row r="33" spans="4:9" ht="18" customHeight="1">
      <c r="D33" s="37"/>
      <c r="E33" s="313" t="s">
        <v>105</v>
      </c>
      <c r="F33" s="314"/>
      <c r="G33" s="315"/>
      <c r="H33" s="44"/>
      <c r="I33" s="31"/>
    </row>
    <row r="34" spans="1:9" ht="21" customHeight="1">
      <c r="A34" s="22" t="s">
        <v>84</v>
      </c>
      <c r="B34" s="23" t="s">
        <v>106</v>
      </c>
      <c r="D34" s="37"/>
      <c r="E34" s="55" t="s">
        <v>102</v>
      </c>
      <c r="F34" s="304" t="s">
        <v>236</v>
      </c>
      <c r="G34" s="305"/>
      <c r="H34" s="44"/>
      <c r="I34" s="31"/>
    </row>
    <row r="35" spans="1:9" ht="21" customHeight="1" thickBot="1">
      <c r="A35" s="22" t="s">
        <v>86</v>
      </c>
      <c r="B35" s="23" t="s">
        <v>107</v>
      </c>
      <c r="D35" s="37"/>
      <c r="E35" s="56" t="s">
        <v>104</v>
      </c>
      <c r="F35" s="318" t="s">
        <v>237</v>
      </c>
      <c r="G35" s="319"/>
      <c r="H35" s="44"/>
      <c r="I35" s="31"/>
    </row>
    <row r="36" spans="4:8" ht="12.75">
      <c r="D36" s="41"/>
      <c r="E36" s="49"/>
      <c r="F36" s="1"/>
      <c r="G36" s="2"/>
      <c r="H36" s="44"/>
    </row>
    <row r="37" spans="4:9" ht="18" customHeight="1">
      <c r="D37" s="37"/>
      <c r="E37" s="313" t="s">
        <v>108</v>
      </c>
      <c r="F37" s="314"/>
      <c r="G37" s="315"/>
      <c r="H37" s="44"/>
      <c r="I37" s="31"/>
    </row>
    <row r="38" spans="1:9" ht="21" customHeight="1">
      <c r="A38" s="22" t="s">
        <v>109</v>
      </c>
      <c r="B38" s="57" t="s">
        <v>110</v>
      </c>
      <c r="D38" s="58"/>
      <c r="E38" s="59" t="s">
        <v>102</v>
      </c>
      <c r="F38" s="302" t="s">
        <v>238</v>
      </c>
      <c r="G38" s="303"/>
      <c r="H38" s="44"/>
      <c r="I38" s="60"/>
    </row>
    <row r="39" spans="1:9" ht="21" customHeight="1">
      <c r="A39" s="22" t="s">
        <v>111</v>
      </c>
      <c r="B39" s="57" t="s">
        <v>112</v>
      </c>
      <c r="D39" s="58"/>
      <c r="E39" s="59" t="s">
        <v>6</v>
      </c>
      <c r="F39" s="302" t="s">
        <v>239</v>
      </c>
      <c r="G39" s="303"/>
      <c r="H39" s="44"/>
      <c r="I39" s="60"/>
    </row>
    <row r="40" spans="1:9" ht="21" customHeight="1">
      <c r="A40" s="22" t="s">
        <v>113</v>
      </c>
      <c r="B40" s="57" t="s">
        <v>114</v>
      </c>
      <c r="D40" s="58"/>
      <c r="E40" s="59" t="s">
        <v>104</v>
      </c>
      <c r="F40" s="302" t="s">
        <v>240</v>
      </c>
      <c r="G40" s="303"/>
      <c r="H40" s="44"/>
      <c r="I40" s="60"/>
    </row>
    <row r="41" spans="1:9" ht="21" customHeight="1" thickBot="1">
      <c r="A41" s="22" t="s">
        <v>115</v>
      </c>
      <c r="B41" s="57" t="s">
        <v>116</v>
      </c>
      <c r="D41" s="58"/>
      <c r="E41" s="61" t="s">
        <v>117</v>
      </c>
      <c r="F41" s="316" t="s">
        <v>241</v>
      </c>
      <c r="G41" s="317"/>
      <c r="H41" s="44"/>
      <c r="I41" s="60"/>
    </row>
    <row r="42" spans="4:9" ht="13.5" thickBot="1">
      <c r="D42" s="62"/>
      <c r="E42" s="63"/>
      <c r="F42" s="63"/>
      <c r="G42" s="64"/>
      <c r="H42" s="65"/>
      <c r="I42" s="31"/>
    </row>
  </sheetData>
  <sheetProtection/>
  <mergeCells count="25">
    <mergeCell ref="F40:G40"/>
    <mergeCell ref="F41:G41"/>
    <mergeCell ref="E29:G29"/>
    <mergeCell ref="F30:G30"/>
    <mergeCell ref="F31:G31"/>
    <mergeCell ref="E33:G33"/>
    <mergeCell ref="F34:G34"/>
    <mergeCell ref="F35:G35"/>
    <mergeCell ref="E37:G37"/>
    <mergeCell ref="F38:G38"/>
    <mergeCell ref="F39:G39"/>
    <mergeCell ref="F26:G26"/>
    <mergeCell ref="F27:G27"/>
    <mergeCell ref="F16:G16"/>
    <mergeCell ref="F18:G18"/>
    <mergeCell ref="F19:G19"/>
    <mergeCell ref="F21:G21"/>
    <mergeCell ref="F23:G23"/>
    <mergeCell ref="E25:G25"/>
    <mergeCell ref="F13:G13"/>
    <mergeCell ref="F15:G15"/>
    <mergeCell ref="D5:H5"/>
    <mergeCell ref="F8:G8"/>
    <mergeCell ref="F10:G10"/>
    <mergeCell ref="F12:G12"/>
  </mergeCells>
  <dataValidations count="5">
    <dataValidation operator="equal" allowBlank="1" showInputMessage="1" showErrorMessage="1" sqref="F18:G18"/>
    <dataValidation type="textLength" allowBlank="1" showInputMessage="1" showErrorMessage="1" prompt="10-12 символов" sqref="F15">
      <formula1>10</formula1>
      <formula2>12</formula2>
    </dataValidation>
    <dataValidation type="textLength" operator="equal" allowBlank="1" showInputMessage="1" showErrorMessage="1" prompt="9 символов" sqref="F16">
      <formula1>9</formula1>
    </dataValidation>
    <dataValidation type="textLength" operator="equal" allowBlank="1" showInputMessage="1" showErrorMessage="1" sqref="F20 F17 F22 F24">
      <formula1>9</formula1>
    </dataValidation>
    <dataValidation type="textLength" operator="equal" allowBlank="1" showInputMessage="1" showErrorMessage="1" sqref="F23:G23">
      <formula1>11</formula1>
    </dataValidation>
  </dataValidations>
  <hyperlinks>
    <hyperlink ref="F41" r:id="rId1" display="eso-tso@yandex.ru"/>
  </hyperlinks>
  <printOptions/>
  <pageMargins left="0.5905511811023623" right="0.5511811023622047" top="0.29" bottom="0.36" header="0.17" footer="0.25"/>
  <pageSetup fitToHeight="1" fitToWidth="1" horizontalDpi="600" verticalDpi="600" orientation="portrait" paperSize="9" scale="95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4"/>
  <sheetViews>
    <sheetView zoomScale="75" zoomScaleNormal="75" zoomScalePageLayoutView="0" workbookViewId="0" topLeftCell="C21">
      <selection activeCell="P11" sqref="P11"/>
    </sheetView>
  </sheetViews>
  <sheetFormatPr defaultColWidth="14.125" defaultRowHeight="12.75"/>
  <cols>
    <col min="1" max="1" width="14.125" style="90" hidden="1" customWidth="1"/>
    <col min="2" max="2" width="0.2421875" style="14" hidden="1" customWidth="1"/>
    <col min="3" max="3" width="0.12890625" style="77" customWidth="1"/>
    <col min="4" max="4" width="6.375" style="78" customWidth="1"/>
    <col min="5" max="5" width="31.75390625" style="79" customWidth="1"/>
    <col min="6" max="6" width="10.125" style="79" customWidth="1"/>
    <col min="7" max="8" width="10.75390625" style="79" customWidth="1"/>
    <col min="9" max="9" width="10.875" style="79" customWidth="1"/>
    <col min="10" max="10" width="10.00390625" style="79" customWidth="1"/>
    <col min="11" max="11" width="11.875" style="79" customWidth="1"/>
    <col min="12" max="12" width="10.00390625" style="79" customWidth="1"/>
    <col min="13" max="13" width="10.125" style="79" customWidth="1"/>
    <col min="14" max="14" width="10.25390625" style="79" customWidth="1"/>
    <col min="15" max="15" width="9.75390625" style="79" customWidth="1"/>
    <col min="16" max="16" width="11.625" style="79" customWidth="1"/>
    <col min="17" max="17" width="9.625" style="79" customWidth="1"/>
    <col min="18" max="18" width="12.00390625" style="79" customWidth="1"/>
    <col min="19" max="19" width="11.375" style="79" customWidth="1"/>
    <col min="20" max="20" width="10.625" style="79" customWidth="1"/>
    <col min="21" max="21" width="12.00390625" style="79" customWidth="1"/>
    <col min="22" max="22" width="20.625" style="79" customWidth="1"/>
    <col min="23" max="23" width="12.375" style="79" customWidth="1"/>
    <col min="24" max="24" width="11.375" style="87" customWidth="1"/>
    <col min="25" max="25" width="13.00390625" style="87" customWidth="1"/>
    <col min="26" max="26" width="12.875" style="87" customWidth="1"/>
    <col min="27" max="27" width="12.25390625" style="87" customWidth="1"/>
    <col min="28" max="28" width="13.125" style="87" customWidth="1"/>
    <col min="29" max="16384" width="14.125" style="87" customWidth="1"/>
  </cols>
  <sheetData>
    <row r="1" spans="1:23" s="14" customFormat="1" ht="14.25" hidden="1">
      <c r="A1" s="7" t="str">
        <f>'[1]Заголовок'!$B$7</f>
        <v>Новосибирская область</v>
      </c>
      <c r="B1" s="8" t="str">
        <f>'[1]Заголовок'!$B$8</f>
        <v>Энергосбыт СП ЗСЖД</v>
      </c>
      <c r="C1" s="9" t="str">
        <f>'[1]Заголовок'!$B$9</f>
        <v>7708503727</v>
      </c>
      <c r="D1" s="9" t="str">
        <f>'[1]Заголовок'!$F$9</f>
        <v>997650001</v>
      </c>
      <c r="E1" s="10" t="str">
        <f>'[1]Заголовок'!$B$12</f>
        <v>2011</v>
      </c>
      <c r="F1" s="11"/>
      <c r="G1" s="12" t="s">
        <v>7</v>
      </c>
      <c r="H1" s="13" t="s">
        <v>7</v>
      </c>
      <c r="I1" s="13" t="s">
        <v>7</v>
      </c>
      <c r="J1" s="13" t="s">
        <v>8</v>
      </c>
      <c r="K1" s="13" t="s">
        <v>9</v>
      </c>
      <c r="L1" s="13" t="s">
        <v>10</v>
      </c>
      <c r="M1" s="13" t="s">
        <v>11</v>
      </c>
      <c r="N1" s="13" t="s">
        <v>12</v>
      </c>
      <c r="O1" s="13" t="s">
        <v>13</v>
      </c>
      <c r="P1" s="13" t="s">
        <v>14</v>
      </c>
      <c r="Q1" s="13" t="s">
        <v>15</v>
      </c>
      <c r="R1" s="13" t="s">
        <v>16</v>
      </c>
      <c r="S1" s="13" t="s">
        <v>17</v>
      </c>
      <c r="T1" s="13" t="s">
        <v>18</v>
      </c>
      <c r="U1" s="13" t="s">
        <v>19</v>
      </c>
      <c r="V1" s="13" t="s">
        <v>7</v>
      </c>
      <c r="W1" s="11"/>
    </row>
    <row r="2" spans="1:22" s="16" customFormat="1" ht="14.25" hidden="1">
      <c r="A2" s="15"/>
      <c r="D2" s="17"/>
      <c r="G2" s="18">
        <f>$E$1-2</f>
        <v>2009</v>
      </c>
      <c r="H2" s="18">
        <f>$E$1-2</f>
        <v>2009</v>
      </c>
      <c r="I2" s="18">
        <f>$E$1-1</f>
        <v>2010</v>
      </c>
      <c r="J2" s="18" t="str">
        <f>$E$1</f>
        <v>2011</v>
      </c>
      <c r="K2" s="18" t="str">
        <f aca="true" t="shared" si="0" ref="K2:V2">$E$1</f>
        <v>2011</v>
      </c>
      <c r="L2" s="18" t="str">
        <f t="shared" si="0"/>
        <v>2011</v>
      </c>
      <c r="M2" s="18" t="str">
        <f t="shared" si="0"/>
        <v>2011</v>
      </c>
      <c r="N2" s="18" t="str">
        <f t="shared" si="0"/>
        <v>2011</v>
      </c>
      <c r="O2" s="18" t="str">
        <f t="shared" si="0"/>
        <v>2011</v>
      </c>
      <c r="P2" s="18" t="str">
        <f t="shared" si="0"/>
        <v>2011</v>
      </c>
      <c r="Q2" s="18" t="str">
        <f t="shared" si="0"/>
        <v>2011</v>
      </c>
      <c r="R2" s="18" t="str">
        <f t="shared" si="0"/>
        <v>2011</v>
      </c>
      <c r="S2" s="18" t="str">
        <f t="shared" si="0"/>
        <v>2011</v>
      </c>
      <c r="T2" s="18" t="str">
        <f t="shared" si="0"/>
        <v>2011</v>
      </c>
      <c r="U2" s="18" t="str">
        <f t="shared" si="0"/>
        <v>2011</v>
      </c>
      <c r="V2" s="18" t="str">
        <f t="shared" si="0"/>
        <v>2011</v>
      </c>
    </row>
    <row r="3" spans="4:22" s="13" customFormat="1" ht="14.25" hidden="1">
      <c r="D3" s="19"/>
      <c r="G3" s="13" t="s">
        <v>20</v>
      </c>
      <c r="H3" s="13" t="s">
        <v>21</v>
      </c>
      <c r="I3" s="13" t="s">
        <v>20</v>
      </c>
      <c r="J3" s="13" t="s">
        <v>20</v>
      </c>
      <c r="K3" s="13" t="s">
        <v>20</v>
      </c>
      <c r="L3" s="13" t="s">
        <v>20</v>
      </c>
      <c r="M3" s="13" t="s">
        <v>20</v>
      </c>
      <c r="N3" s="13" t="s">
        <v>20</v>
      </c>
      <c r="O3" s="13" t="s">
        <v>20</v>
      </c>
      <c r="P3" s="13" t="s">
        <v>20</v>
      </c>
      <c r="Q3" s="13" t="s">
        <v>20</v>
      </c>
      <c r="R3" s="13" t="s">
        <v>20</v>
      </c>
      <c r="S3" s="13" t="s">
        <v>20</v>
      </c>
      <c r="T3" s="13" t="s">
        <v>20</v>
      </c>
      <c r="U3" s="13" t="s">
        <v>20</v>
      </c>
      <c r="V3" s="13" t="s">
        <v>20</v>
      </c>
    </row>
    <row r="4" spans="1:4" s="79" customFormat="1" ht="14.25" hidden="1">
      <c r="A4" s="76"/>
      <c r="B4" s="11"/>
      <c r="C4" s="77"/>
      <c r="D4" s="78"/>
    </row>
    <row r="5" spans="1:4" s="79" customFormat="1" ht="14.25" hidden="1">
      <c r="A5" s="76"/>
      <c r="B5" s="11"/>
      <c r="C5" s="77"/>
      <c r="D5" s="78"/>
    </row>
    <row r="6" spans="1:28" s="79" customFormat="1" ht="15.75">
      <c r="A6" s="76"/>
      <c r="B6" s="11"/>
      <c r="C6" s="77"/>
      <c r="D6" s="93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 t="s">
        <v>0</v>
      </c>
      <c r="X6" s="94"/>
      <c r="Y6" s="94"/>
      <c r="Z6" s="94"/>
      <c r="AA6" s="94"/>
      <c r="AB6" s="94"/>
    </row>
    <row r="7" spans="1:28" s="84" customFormat="1" ht="15.75" hidden="1">
      <c r="A7" s="80"/>
      <c r="B7" s="81"/>
      <c r="C7" s="82"/>
      <c r="D7" s="95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  <c r="Z7" s="96"/>
      <c r="AA7" s="96"/>
      <c r="AB7" s="96"/>
    </row>
    <row r="8" spans="1:28" s="84" customFormat="1" ht="15.75" hidden="1">
      <c r="A8" s="80"/>
      <c r="B8" s="81"/>
      <c r="C8" s="82"/>
      <c r="D8" s="95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  <c r="AA8" s="96"/>
      <c r="AB8" s="96"/>
    </row>
    <row r="9" spans="1:28" s="79" customFormat="1" ht="58.5" customHeight="1" thickBot="1">
      <c r="A9" s="76"/>
      <c r="B9" s="11"/>
      <c r="C9" s="85"/>
      <c r="D9" s="97"/>
      <c r="E9" s="98" t="s">
        <v>271</v>
      </c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9"/>
      <c r="X9" s="94"/>
      <c r="Y9" s="94"/>
      <c r="Z9" s="94"/>
      <c r="AA9" s="94"/>
      <c r="AB9" s="94"/>
    </row>
    <row r="10" spans="1:28" s="79" customFormat="1" ht="52.5" customHeight="1" thickBot="1">
      <c r="A10" s="76"/>
      <c r="B10" s="11"/>
      <c r="C10" s="77"/>
      <c r="D10" s="100" t="s">
        <v>22</v>
      </c>
      <c r="E10" s="101" t="s">
        <v>23</v>
      </c>
      <c r="F10" s="102"/>
      <c r="G10" s="103" t="s">
        <v>245</v>
      </c>
      <c r="H10" s="103" t="s">
        <v>246</v>
      </c>
      <c r="I10" s="103" t="s">
        <v>247</v>
      </c>
      <c r="J10" s="103" t="s">
        <v>249</v>
      </c>
      <c r="K10" s="103" t="s">
        <v>248</v>
      </c>
      <c r="L10" s="103" t="s">
        <v>250</v>
      </c>
      <c r="M10" s="103" t="s">
        <v>251</v>
      </c>
      <c r="N10" s="103" t="s">
        <v>252</v>
      </c>
      <c r="O10" s="103" t="s">
        <v>253</v>
      </c>
      <c r="P10" s="103" t="s">
        <v>272</v>
      </c>
      <c r="Q10" s="103" t="s">
        <v>254</v>
      </c>
      <c r="R10" s="103" t="s">
        <v>255</v>
      </c>
      <c r="S10" s="103" t="s">
        <v>256</v>
      </c>
      <c r="T10" s="103" t="s">
        <v>257</v>
      </c>
      <c r="U10" s="103" t="s">
        <v>258</v>
      </c>
      <c r="V10" s="104" t="s">
        <v>259</v>
      </c>
      <c r="W10" s="104" t="s">
        <v>260</v>
      </c>
      <c r="X10" s="104" t="s">
        <v>262</v>
      </c>
      <c r="Y10" s="104" t="s">
        <v>261</v>
      </c>
      <c r="Z10" s="104" t="s">
        <v>263</v>
      </c>
      <c r="AA10" s="104" t="s">
        <v>264</v>
      </c>
      <c r="AB10" s="104" t="s">
        <v>265</v>
      </c>
    </row>
    <row r="11" spans="1:28" s="79" customFormat="1" ht="26.25" customHeight="1" thickBot="1">
      <c r="A11" s="76"/>
      <c r="B11" s="11"/>
      <c r="C11" s="77"/>
      <c r="D11" s="105"/>
      <c r="E11" s="106" t="s">
        <v>24</v>
      </c>
      <c r="F11" s="107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9"/>
      <c r="W11" s="109"/>
      <c r="X11" s="109"/>
      <c r="Y11" s="109"/>
      <c r="Z11" s="109"/>
      <c r="AA11" s="109"/>
      <c r="AB11" s="109"/>
    </row>
    <row r="12" spans="1:29" s="79" customFormat="1" ht="25.5" customHeight="1">
      <c r="A12" s="76" t="s">
        <v>25</v>
      </c>
      <c r="B12" s="11" t="s">
        <v>26</v>
      </c>
      <c r="C12" s="77"/>
      <c r="D12" s="110">
        <v>1</v>
      </c>
      <c r="E12" s="111" t="s">
        <v>27</v>
      </c>
      <c r="F12" s="112" t="s">
        <v>28</v>
      </c>
      <c r="G12" s="113">
        <v>24.544</v>
      </c>
      <c r="H12" s="113">
        <v>27.716</v>
      </c>
      <c r="I12" s="113">
        <v>27.716</v>
      </c>
      <c r="J12" s="114">
        <v>2.4254</v>
      </c>
      <c r="K12" s="114">
        <v>2.4254</v>
      </c>
      <c r="L12" s="114">
        <v>2.4254</v>
      </c>
      <c r="M12" s="114">
        <v>2.4254</v>
      </c>
      <c r="N12" s="114">
        <v>2.4254</v>
      </c>
      <c r="O12" s="114">
        <v>2.4254</v>
      </c>
      <c r="P12" s="114">
        <v>2.4254</v>
      </c>
      <c r="Q12" s="114">
        <v>2.4254</v>
      </c>
      <c r="R12" s="114">
        <v>2.4254</v>
      </c>
      <c r="S12" s="114">
        <v>2.4254</v>
      </c>
      <c r="T12" s="114">
        <v>2.4254</v>
      </c>
      <c r="U12" s="114">
        <v>2.4254</v>
      </c>
      <c r="V12" s="115">
        <v>29.105</v>
      </c>
      <c r="W12" s="113">
        <f>SUM(J12:L12)</f>
        <v>7.276199999999999</v>
      </c>
      <c r="X12" s="113">
        <f>SUM(M12:O12)</f>
        <v>7.276199999999999</v>
      </c>
      <c r="Y12" s="115">
        <f>SUM(W12:X12)</f>
        <v>14.552399999999999</v>
      </c>
      <c r="Z12" s="113">
        <f>SUM(P12:R12)</f>
        <v>7.276199999999999</v>
      </c>
      <c r="AA12" s="113">
        <f>SUM(S12:U12)</f>
        <v>7.276199999999999</v>
      </c>
      <c r="AB12" s="115">
        <f>SUM(Z12:AA12)</f>
        <v>14.552399999999999</v>
      </c>
      <c r="AC12" s="86"/>
    </row>
    <row r="13" spans="1:29" s="79" customFormat="1" ht="39.75" customHeight="1">
      <c r="A13" s="76" t="s">
        <v>29</v>
      </c>
      <c r="B13" s="11" t="s">
        <v>30</v>
      </c>
      <c r="C13" s="77"/>
      <c r="D13" s="116">
        <v>2</v>
      </c>
      <c r="E13" s="117" t="s">
        <v>31</v>
      </c>
      <c r="F13" s="118" t="s">
        <v>28</v>
      </c>
      <c r="G13" s="119">
        <f>SUM(G14:G15)</f>
        <v>3.93</v>
      </c>
      <c r="H13" s="119">
        <v>3.583</v>
      </c>
      <c r="I13" s="119">
        <v>4.4373</v>
      </c>
      <c r="J13" s="120">
        <v>0.3883</v>
      </c>
      <c r="K13" s="120">
        <v>0.3883</v>
      </c>
      <c r="L13" s="120">
        <v>0.3883</v>
      </c>
      <c r="M13" s="120">
        <v>0.3883</v>
      </c>
      <c r="N13" s="120">
        <v>0.3883</v>
      </c>
      <c r="O13" s="120">
        <v>0.3883</v>
      </c>
      <c r="P13" s="120">
        <v>0.3883</v>
      </c>
      <c r="Q13" s="120">
        <v>0.3883</v>
      </c>
      <c r="R13" s="120">
        <v>0.3883</v>
      </c>
      <c r="S13" s="120">
        <v>0.3883</v>
      </c>
      <c r="T13" s="120">
        <v>0.3883</v>
      </c>
      <c r="U13" s="120">
        <v>0.3883</v>
      </c>
      <c r="V13" s="268">
        <v>4.66</v>
      </c>
      <c r="W13" s="121">
        <f aca="true" t="shared" si="1" ref="W13:AB13">SUM(W14:W15)</f>
        <v>1.1648999999999998</v>
      </c>
      <c r="X13" s="121">
        <f t="shared" si="1"/>
        <v>1.1648999999999998</v>
      </c>
      <c r="Y13" s="122">
        <f t="shared" si="1"/>
        <v>2.3297999999999996</v>
      </c>
      <c r="Z13" s="121">
        <f t="shared" si="1"/>
        <v>1.1648999999999998</v>
      </c>
      <c r="AA13" s="121">
        <f t="shared" si="1"/>
        <v>1.1648999999999998</v>
      </c>
      <c r="AB13" s="122">
        <f t="shared" si="1"/>
        <v>2.3297999999999996</v>
      </c>
      <c r="AC13" s="86"/>
    </row>
    <row r="14" spans="1:29" s="79" customFormat="1" ht="27.75" customHeight="1">
      <c r="A14" s="76" t="s">
        <v>32</v>
      </c>
      <c r="B14" s="11" t="s">
        <v>33</v>
      </c>
      <c r="C14" s="77"/>
      <c r="D14" s="116" t="s">
        <v>34</v>
      </c>
      <c r="E14" s="117" t="s">
        <v>33</v>
      </c>
      <c r="F14" s="118" t="s">
        <v>28</v>
      </c>
      <c r="G14" s="123"/>
      <c r="H14" s="123"/>
      <c r="I14" s="123"/>
      <c r="J14" s="123"/>
      <c r="K14" s="123"/>
      <c r="L14" s="123"/>
      <c r="M14" s="123"/>
      <c r="N14" s="123"/>
      <c r="O14" s="123"/>
      <c r="P14" s="123"/>
      <c r="Q14" s="123"/>
      <c r="R14" s="123"/>
      <c r="S14" s="123"/>
      <c r="T14" s="123"/>
      <c r="U14" s="123"/>
      <c r="V14" s="124"/>
      <c r="W14" s="125">
        <f>SUM(J14:L14)</f>
        <v>0</v>
      </c>
      <c r="X14" s="125">
        <f>SUM(M14:O14)</f>
        <v>0</v>
      </c>
      <c r="Y14" s="126">
        <f>W14+X14</f>
        <v>0</v>
      </c>
      <c r="Z14" s="125">
        <f>SUM(P14:R14)</f>
        <v>0</v>
      </c>
      <c r="AA14" s="125">
        <f>SUM(S14:U14)</f>
        <v>0</v>
      </c>
      <c r="AB14" s="126">
        <f>Z14+AA14</f>
        <v>0</v>
      </c>
      <c r="AC14" s="86"/>
    </row>
    <row r="15" spans="1:29" ht="39.75" customHeight="1">
      <c r="A15" s="76" t="s">
        <v>35</v>
      </c>
      <c r="B15" s="11" t="s">
        <v>36</v>
      </c>
      <c r="D15" s="116" t="s">
        <v>37</v>
      </c>
      <c r="E15" s="117" t="s">
        <v>36</v>
      </c>
      <c r="F15" s="118" t="s">
        <v>28</v>
      </c>
      <c r="G15" s="123">
        <v>3.93</v>
      </c>
      <c r="H15" s="123">
        <v>3.584</v>
      </c>
      <c r="I15" s="123">
        <v>4.4373</v>
      </c>
      <c r="J15" s="120">
        <v>0.3883</v>
      </c>
      <c r="K15" s="120">
        <v>0.3883</v>
      </c>
      <c r="L15" s="120">
        <v>0.3883</v>
      </c>
      <c r="M15" s="120">
        <v>0.3883</v>
      </c>
      <c r="N15" s="120">
        <v>0.3883</v>
      </c>
      <c r="O15" s="120">
        <v>0.3883</v>
      </c>
      <c r="P15" s="120">
        <v>0.3883</v>
      </c>
      <c r="Q15" s="120">
        <v>0.3883</v>
      </c>
      <c r="R15" s="120">
        <v>0.3883</v>
      </c>
      <c r="S15" s="120">
        <v>0.3883</v>
      </c>
      <c r="T15" s="120">
        <v>0.3883</v>
      </c>
      <c r="U15" s="120">
        <v>0.3883</v>
      </c>
      <c r="V15" s="124">
        <v>4.66</v>
      </c>
      <c r="W15" s="125">
        <f>SUM(J15:L15)</f>
        <v>1.1648999999999998</v>
      </c>
      <c r="X15" s="125">
        <f>SUM(M15:O15)</f>
        <v>1.1648999999999998</v>
      </c>
      <c r="Y15" s="126">
        <f>W15+X15</f>
        <v>2.3297999999999996</v>
      </c>
      <c r="Z15" s="125">
        <f>SUM(P15:R15)</f>
        <v>1.1648999999999998</v>
      </c>
      <c r="AA15" s="125">
        <f>SUM(S15:U15)</f>
        <v>1.1648999999999998</v>
      </c>
      <c r="AB15" s="126">
        <f>Z15+AA15</f>
        <v>2.3297999999999996</v>
      </c>
      <c r="AC15" s="86"/>
    </row>
    <row r="16" spans="1:29" ht="41.25" customHeight="1">
      <c r="A16" s="76" t="s">
        <v>38</v>
      </c>
      <c r="B16" s="11" t="s">
        <v>39</v>
      </c>
      <c r="D16" s="116">
        <v>3</v>
      </c>
      <c r="E16" s="117" t="s">
        <v>40</v>
      </c>
      <c r="F16" s="127" t="s">
        <v>41</v>
      </c>
      <c r="G16" s="128">
        <f>IF(G12=0,0,G13/G12*100)</f>
        <v>16.01205997392438</v>
      </c>
      <c r="H16" s="128">
        <f>IF(H12=0,0,H13/H12*100)</f>
        <v>12.927550873141868</v>
      </c>
      <c r="I16" s="128">
        <f>IF(I12=0,0,I13/I12*100)</f>
        <v>16.00988598643383</v>
      </c>
      <c r="J16" s="128">
        <v>16.01</v>
      </c>
      <c r="K16" s="128">
        <v>16.01</v>
      </c>
      <c r="L16" s="128">
        <v>16.01</v>
      </c>
      <c r="M16" s="128">
        <v>16.01</v>
      </c>
      <c r="N16" s="128">
        <v>16.01</v>
      </c>
      <c r="O16" s="128">
        <v>16.01</v>
      </c>
      <c r="P16" s="128">
        <v>16.01</v>
      </c>
      <c r="Q16" s="128">
        <v>16.01</v>
      </c>
      <c r="R16" s="128">
        <v>16.01</v>
      </c>
      <c r="S16" s="128">
        <v>16.01</v>
      </c>
      <c r="T16" s="128">
        <v>16.01</v>
      </c>
      <c r="U16" s="128">
        <v>16.01</v>
      </c>
      <c r="V16" s="129">
        <f>IF(V12=0,0,V13/V12*100)</f>
        <v>16.01099467445456</v>
      </c>
      <c r="W16" s="130">
        <v>16.01</v>
      </c>
      <c r="X16" s="130">
        <v>16.01</v>
      </c>
      <c r="Y16" s="131">
        <v>16.01</v>
      </c>
      <c r="Z16" s="130">
        <v>16.01</v>
      </c>
      <c r="AA16" s="130">
        <v>16.01</v>
      </c>
      <c r="AB16" s="131">
        <v>16.01</v>
      </c>
      <c r="AC16" s="86"/>
    </row>
    <row r="17" spans="1:29" ht="39.75" customHeight="1">
      <c r="A17" s="76" t="s">
        <v>42</v>
      </c>
      <c r="B17" s="11" t="s">
        <v>43</v>
      </c>
      <c r="D17" s="116">
        <v>4</v>
      </c>
      <c r="E17" s="117" t="s">
        <v>44</v>
      </c>
      <c r="F17" s="118" t="s">
        <v>28</v>
      </c>
      <c r="G17" s="123">
        <v>20.614</v>
      </c>
      <c r="H17" s="123">
        <v>24.132</v>
      </c>
      <c r="I17" s="123">
        <v>23.279</v>
      </c>
      <c r="J17" s="132">
        <v>2.037</v>
      </c>
      <c r="K17" s="132">
        <v>2.037</v>
      </c>
      <c r="L17" s="132">
        <v>2.037</v>
      </c>
      <c r="M17" s="132">
        <v>2.037</v>
      </c>
      <c r="N17" s="132">
        <v>2.037</v>
      </c>
      <c r="O17" s="132">
        <v>2.037</v>
      </c>
      <c r="P17" s="132">
        <v>2.037</v>
      </c>
      <c r="Q17" s="132">
        <v>2.037</v>
      </c>
      <c r="R17" s="132">
        <v>2.037</v>
      </c>
      <c r="S17" s="132">
        <v>2.037</v>
      </c>
      <c r="T17" s="132">
        <v>2.037</v>
      </c>
      <c r="U17" s="132">
        <v>2.037</v>
      </c>
      <c r="V17" s="124">
        <v>24.445</v>
      </c>
      <c r="W17" s="125">
        <f>SUM(J17:L17)</f>
        <v>6.111</v>
      </c>
      <c r="X17" s="125">
        <f>SUM(M17:O17)</f>
        <v>6.111</v>
      </c>
      <c r="Y17" s="126">
        <f>W17+X17</f>
        <v>12.222</v>
      </c>
      <c r="Z17" s="125">
        <f>SUM(P17:R17)</f>
        <v>6.111</v>
      </c>
      <c r="AA17" s="125">
        <f>SUM(S17:U17)</f>
        <v>6.111</v>
      </c>
      <c r="AB17" s="126">
        <f>Z17+AA17</f>
        <v>12.222</v>
      </c>
      <c r="AC17" s="86"/>
    </row>
    <row r="18" spans="1:29" ht="24.75" customHeight="1">
      <c r="A18" s="76" t="s">
        <v>45</v>
      </c>
      <c r="B18" s="11" t="s">
        <v>46</v>
      </c>
      <c r="D18" s="116" t="s">
        <v>47</v>
      </c>
      <c r="E18" s="117" t="s">
        <v>46</v>
      </c>
      <c r="F18" s="118" t="s">
        <v>28</v>
      </c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23"/>
      <c r="U18" s="123"/>
      <c r="V18" s="124"/>
      <c r="W18" s="125"/>
      <c r="X18" s="125"/>
      <c r="Y18" s="126"/>
      <c r="Z18" s="125"/>
      <c r="AA18" s="125"/>
      <c r="AB18" s="126"/>
      <c r="AC18" s="86"/>
    </row>
    <row r="19" spans="1:29" ht="42.75" customHeight="1" thickBot="1">
      <c r="A19" s="76" t="s">
        <v>48</v>
      </c>
      <c r="B19" s="11" t="s">
        <v>49</v>
      </c>
      <c r="D19" s="133" t="s">
        <v>50</v>
      </c>
      <c r="E19" s="134" t="s">
        <v>49</v>
      </c>
      <c r="F19" s="135" t="s">
        <v>28</v>
      </c>
      <c r="G19" s="136">
        <v>20.614</v>
      </c>
      <c r="H19" s="136">
        <v>24.123</v>
      </c>
      <c r="I19" s="136">
        <v>23.279</v>
      </c>
      <c r="J19" s="132">
        <v>2.037</v>
      </c>
      <c r="K19" s="132">
        <v>2.037</v>
      </c>
      <c r="L19" s="132">
        <v>2.037</v>
      </c>
      <c r="M19" s="132">
        <v>2.037</v>
      </c>
      <c r="N19" s="132">
        <v>2.037</v>
      </c>
      <c r="O19" s="132">
        <v>2.037</v>
      </c>
      <c r="P19" s="132">
        <v>2.037</v>
      </c>
      <c r="Q19" s="132">
        <v>2.037</v>
      </c>
      <c r="R19" s="132">
        <v>2.037</v>
      </c>
      <c r="S19" s="132">
        <v>2.037</v>
      </c>
      <c r="T19" s="132">
        <v>2.037</v>
      </c>
      <c r="U19" s="132">
        <v>2.037</v>
      </c>
      <c r="V19" s="137">
        <v>24.445</v>
      </c>
      <c r="W19" s="125">
        <f>SUM(J19:L19)</f>
        <v>6.111</v>
      </c>
      <c r="X19" s="125">
        <f>SUM(M19:O19)</f>
        <v>6.111</v>
      </c>
      <c r="Y19" s="126">
        <f>W19+X19</f>
        <v>12.222</v>
      </c>
      <c r="Z19" s="125">
        <f>SUM(P19:R19)</f>
        <v>6.111</v>
      </c>
      <c r="AA19" s="125">
        <f>SUM(S19:U19)</f>
        <v>6.111</v>
      </c>
      <c r="AB19" s="126">
        <f>Z19+AA19</f>
        <v>12.222</v>
      </c>
      <c r="AC19" s="86"/>
    </row>
    <row r="20" spans="1:28" ht="26.25" customHeight="1" thickBot="1">
      <c r="A20" s="76"/>
      <c r="B20" s="11"/>
      <c r="D20" s="105"/>
      <c r="E20" s="106" t="s">
        <v>51</v>
      </c>
      <c r="F20" s="107"/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108"/>
      <c r="V20" s="109"/>
      <c r="W20" s="109"/>
      <c r="X20" s="109"/>
      <c r="Y20" s="109"/>
      <c r="Z20" s="109"/>
      <c r="AA20" s="109"/>
      <c r="AB20" s="109"/>
    </row>
    <row r="21" spans="1:28" ht="27" customHeight="1">
      <c r="A21" s="76" t="s">
        <v>52</v>
      </c>
      <c r="B21" s="11" t="s">
        <v>26</v>
      </c>
      <c r="D21" s="271" t="s">
        <v>53</v>
      </c>
      <c r="E21" s="272" t="s">
        <v>27</v>
      </c>
      <c r="F21" s="273" t="s">
        <v>54</v>
      </c>
      <c r="G21" s="274">
        <v>3.407</v>
      </c>
      <c r="H21" s="274">
        <v>3.848</v>
      </c>
      <c r="I21" s="274">
        <v>3.848</v>
      </c>
      <c r="J21" s="274">
        <v>4.04</v>
      </c>
      <c r="K21" s="274">
        <v>4.04</v>
      </c>
      <c r="L21" s="274">
        <v>4.04</v>
      </c>
      <c r="M21" s="274">
        <v>4.04</v>
      </c>
      <c r="N21" s="274">
        <v>4.04</v>
      </c>
      <c r="O21" s="274">
        <v>4.04</v>
      </c>
      <c r="P21" s="274">
        <v>4.04</v>
      </c>
      <c r="Q21" s="274">
        <v>4.04</v>
      </c>
      <c r="R21" s="274">
        <v>4.04</v>
      </c>
      <c r="S21" s="274">
        <v>4.04</v>
      </c>
      <c r="T21" s="274">
        <v>4.04</v>
      </c>
      <c r="U21" s="274">
        <v>4.04</v>
      </c>
      <c r="V21" s="275">
        <v>4.04</v>
      </c>
      <c r="W21" s="274">
        <v>4.04</v>
      </c>
      <c r="X21" s="274">
        <v>4.04</v>
      </c>
      <c r="Y21" s="275">
        <v>4.04</v>
      </c>
      <c r="Z21" s="274">
        <v>4.04</v>
      </c>
      <c r="AA21" s="274">
        <v>4.04</v>
      </c>
      <c r="AB21" s="276">
        <v>4.04</v>
      </c>
    </row>
    <row r="22" spans="1:28" ht="39.75" customHeight="1">
      <c r="A22" s="76" t="s">
        <v>55</v>
      </c>
      <c r="B22" s="11" t="s">
        <v>30</v>
      </c>
      <c r="D22" s="116" t="s">
        <v>56</v>
      </c>
      <c r="E22" s="117" t="s">
        <v>31</v>
      </c>
      <c r="F22" s="118" t="s">
        <v>54</v>
      </c>
      <c r="G22" s="138">
        <v>0.488</v>
      </c>
      <c r="H22" s="139">
        <v>0.498</v>
      </c>
      <c r="I22" s="138">
        <v>0.616</v>
      </c>
      <c r="J22" s="138">
        <v>0.647</v>
      </c>
      <c r="K22" s="138">
        <v>0.647</v>
      </c>
      <c r="L22" s="138">
        <v>0.647</v>
      </c>
      <c r="M22" s="138">
        <v>0.647</v>
      </c>
      <c r="N22" s="138">
        <v>0.647</v>
      </c>
      <c r="O22" s="138">
        <v>0.647</v>
      </c>
      <c r="P22" s="138">
        <v>0.647</v>
      </c>
      <c r="Q22" s="138">
        <v>0.647</v>
      </c>
      <c r="R22" s="138">
        <v>0.647</v>
      </c>
      <c r="S22" s="138">
        <v>0.647</v>
      </c>
      <c r="T22" s="138">
        <v>0.647</v>
      </c>
      <c r="U22" s="138">
        <v>0.647</v>
      </c>
      <c r="V22" s="140">
        <v>0.647</v>
      </c>
      <c r="W22" s="138">
        <v>0.647</v>
      </c>
      <c r="X22" s="138">
        <v>0.647</v>
      </c>
      <c r="Y22" s="140">
        <v>0.647</v>
      </c>
      <c r="Z22" s="138">
        <v>0.647</v>
      </c>
      <c r="AA22" s="138">
        <v>0.647</v>
      </c>
      <c r="AB22" s="145">
        <v>0.647</v>
      </c>
    </row>
    <row r="23" spans="1:28" ht="24.75" customHeight="1">
      <c r="A23" s="76" t="s">
        <v>57</v>
      </c>
      <c r="B23" s="11" t="s">
        <v>33</v>
      </c>
      <c r="D23" s="116" t="s">
        <v>58</v>
      </c>
      <c r="E23" s="117" t="s">
        <v>33</v>
      </c>
      <c r="F23" s="118" t="s">
        <v>54</v>
      </c>
      <c r="G23" s="139"/>
      <c r="H23" s="139"/>
      <c r="I23" s="139"/>
      <c r="J23" s="139"/>
      <c r="K23" s="139"/>
      <c r="L23" s="139"/>
      <c r="M23" s="139"/>
      <c r="N23" s="139"/>
      <c r="O23" s="139"/>
      <c r="P23" s="139"/>
      <c r="Q23" s="139"/>
      <c r="R23" s="139"/>
      <c r="S23" s="139"/>
      <c r="T23" s="139"/>
      <c r="U23" s="139"/>
      <c r="V23" s="141"/>
      <c r="W23" s="139"/>
      <c r="X23" s="139"/>
      <c r="Y23" s="141"/>
      <c r="Z23" s="139"/>
      <c r="AA23" s="139"/>
      <c r="AB23" s="277"/>
    </row>
    <row r="24" spans="1:28" ht="33" customHeight="1">
      <c r="A24" s="76" t="s">
        <v>59</v>
      </c>
      <c r="B24" s="11" t="s">
        <v>36</v>
      </c>
      <c r="D24" s="116" t="s">
        <v>60</v>
      </c>
      <c r="E24" s="117" t="s">
        <v>36</v>
      </c>
      <c r="F24" s="118" t="s">
        <v>54</v>
      </c>
      <c r="G24" s="139">
        <v>0.488</v>
      </c>
      <c r="H24" s="139">
        <v>0.498</v>
      </c>
      <c r="I24" s="139">
        <v>0.616</v>
      </c>
      <c r="J24" s="139">
        <v>0.647</v>
      </c>
      <c r="K24" s="139">
        <v>0.647</v>
      </c>
      <c r="L24" s="139">
        <v>0.647</v>
      </c>
      <c r="M24" s="139">
        <v>0.647</v>
      </c>
      <c r="N24" s="139">
        <v>0.647</v>
      </c>
      <c r="O24" s="139">
        <v>0.647</v>
      </c>
      <c r="P24" s="139">
        <v>0.647</v>
      </c>
      <c r="Q24" s="139">
        <v>0.647</v>
      </c>
      <c r="R24" s="139">
        <v>0.647</v>
      </c>
      <c r="S24" s="139">
        <v>0.647</v>
      </c>
      <c r="T24" s="139">
        <v>0.647</v>
      </c>
      <c r="U24" s="139">
        <v>0.647</v>
      </c>
      <c r="V24" s="141">
        <v>0.647</v>
      </c>
      <c r="W24" s="139">
        <v>0.647</v>
      </c>
      <c r="X24" s="139">
        <v>0.647</v>
      </c>
      <c r="Y24" s="141">
        <v>0.647</v>
      </c>
      <c r="Z24" s="139">
        <v>0.647</v>
      </c>
      <c r="AA24" s="139">
        <v>0.647</v>
      </c>
      <c r="AB24" s="277">
        <v>0.647</v>
      </c>
    </row>
    <row r="25" spans="1:28" ht="30.75" customHeight="1">
      <c r="A25" s="76" t="s">
        <v>61</v>
      </c>
      <c r="B25" s="11" t="s">
        <v>39</v>
      </c>
      <c r="D25" s="116" t="s">
        <v>62</v>
      </c>
      <c r="E25" s="117" t="s">
        <v>40</v>
      </c>
      <c r="F25" s="127" t="s">
        <v>41</v>
      </c>
      <c r="G25" s="142">
        <v>16.01</v>
      </c>
      <c r="H25" s="142">
        <f>IF(H21=0,0,H22/H21*100)</f>
        <v>12.941787941787942</v>
      </c>
      <c r="I25" s="142">
        <f>IF(I21=0,0,I22/I21*100)</f>
        <v>16.008316008316008</v>
      </c>
      <c r="J25" s="142">
        <f>IF(J21=0,0,J22/J21*100)</f>
        <v>16.014851485148515</v>
      </c>
      <c r="K25" s="142">
        <f aca="true" t="shared" si="2" ref="K25:U25">IF(K21=0,0,K22/K21*100)</f>
        <v>16.014851485148515</v>
      </c>
      <c r="L25" s="142">
        <f t="shared" si="2"/>
        <v>16.014851485148515</v>
      </c>
      <c r="M25" s="142">
        <f t="shared" si="2"/>
        <v>16.014851485148515</v>
      </c>
      <c r="N25" s="142">
        <f t="shared" si="2"/>
        <v>16.014851485148515</v>
      </c>
      <c r="O25" s="142">
        <f t="shared" si="2"/>
        <v>16.014851485148515</v>
      </c>
      <c r="P25" s="142">
        <f t="shared" si="2"/>
        <v>16.014851485148515</v>
      </c>
      <c r="Q25" s="142">
        <f t="shared" si="2"/>
        <v>16.014851485148515</v>
      </c>
      <c r="R25" s="142">
        <f t="shared" si="2"/>
        <v>16.014851485148515</v>
      </c>
      <c r="S25" s="142">
        <f t="shared" si="2"/>
        <v>16.014851485148515</v>
      </c>
      <c r="T25" s="142">
        <f t="shared" si="2"/>
        <v>16.014851485148515</v>
      </c>
      <c r="U25" s="142">
        <f t="shared" si="2"/>
        <v>16.014851485148515</v>
      </c>
      <c r="V25" s="270">
        <f aca="true" t="shared" si="3" ref="V25:AB25">IF(V21=0,0,V22/V21*100)</f>
        <v>16.014851485148515</v>
      </c>
      <c r="W25" s="142">
        <f t="shared" si="3"/>
        <v>16.014851485148515</v>
      </c>
      <c r="X25" s="142">
        <f t="shared" si="3"/>
        <v>16.014851485148515</v>
      </c>
      <c r="Y25" s="270">
        <f t="shared" si="3"/>
        <v>16.014851485148515</v>
      </c>
      <c r="Z25" s="142">
        <f t="shared" si="3"/>
        <v>16.014851485148515</v>
      </c>
      <c r="AA25" s="142">
        <f t="shared" si="3"/>
        <v>16.014851485148515</v>
      </c>
      <c r="AB25" s="143">
        <f t="shared" si="3"/>
        <v>16.014851485148515</v>
      </c>
    </row>
    <row r="26" spans="1:28" ht="34.5" customHeight="1">
      <c r="A26" s="76" t="s">
        <v>63</v>
      </c>
      <c r="B26" s="11" t="s">
        <v>43</v>
      </c>
      <c r="D26" s="116" t="s">
        <v>64</v>
      </c>
      <c r="E26" s="117" t="s">
        <v>65</v>
      </c>
      <c r="F26" s="118" t="s">
        <v>54</v>
      </c>
      <c r="G26" s="139">
        <v>2.862</v>
      </c>
      <c r="H26" s="139">
        <v>3.35</v>
      </c>
      <c r="I26" s="139">
        <v>3.232</v>
      </c>
      <c r="J26" s="139">
        <v>3.393</v>
      </c>
      <c r="K26" s="139">
        <v>3.393</v>
      </c>
      <c r="L26" s="139">
        <v>3.393</v>
      </c>
      <c r="M26" s="139">
        <v>3.393</v>
      </c>
      <c r="N26" s="139">
        <v>3.393</v>
      </c>
      <c r="O26" s="139">
        <v>3.393</v>
      </c>
      <c r="P26" s="139">
        <v>3.393</v>
      </c>
      <c r="Q26" s="139">
        <v>3.393</v>
      </c>
      <c r="R26" s="139">
        <v>3.393</v>
      </c>
      <c r="S26" s="139">
        <v>3.393</v>
      </c>
      <c r="T26" s="139">
        <v>3.393</v>
      </c>
      <c r="U26" s="139">
        <v>3.393</v>
      </c>
      <c r="V26" s="141">
        <v>3.393</v>
      </c>
      <c r="W26" s="139">
        <v>3.393</v>
      </c>
      <c r="X26" s="139">
        <v>3.393</v>
      </c>
      <c r="Y26" s="141">
        <v>3.393</v>
      </c>
      <c r="Z26" s="139">
        <v>3.393</v>
      </c>
      <c r="AA26" s="139">
        <v>3.393</v>
      </c>
      <c r="AB26" s="277">
        <v>3.393</v>
      </c>
    </row>
    <row r="27" spans="1:28" ht="27.75" customHeight="1">
      <c r="A27" s="76" t="s">
        <v>66</v>
      </c>
      <c r="B27" s="11" t="s">
        <v>46</v>
      </c>
      <c r="D27" s="116" t="s">
        <v>67</v>
      </c>
      <c r="E27" s="117" t="s">
        <v>46</v>
      </c>
      <c r="F27" s="118" t="s">
        <v>54</v>
      </c>
      <c r="G27" s="139"/>
      <c r="H27" s="139"/>
      <c r="I27" s="139"/>
      <c r="J27" s="139"/>
      <c r="K27" s="139"/>
      <c r="L27" s="139"/>
      <c r="M27" s="139"/>
      <c r="N27" s="139"/>
      <c r="O27" s="139"/>
      <c r="P27" s="139"/>
      <c r="Q27" s="139"/>
      <c r="R27" s="139"/>
      <c r="S27" s="139"/>
      <c r="T27" s="139"/>
      <c r="U27" s="139"/>
      <c r="V27" s="141">
        <f>SUM(J27:U27)/12</f>
        <v>0</v>
      </c>
      <c r="W27" s="139">
        <f>(J27+K27+L27)/3</f>
        <v>0</v>
      </c>
      <c r="X27" s="139">
        <f>(M27+N27+O27)/3</f>
        <v>0</v>
      </c>
      <c r="Y27" s="141">
        <f>(W27+X27)/2</f>
        <v>0</v>
      </c>
      <c r="Z27" s="139">
        <f>(P27+Q27+R27)/3</f>
        <v>0</v>
      </c>
      <c r="AA27" s="139">
        <f>(S27+T27+U27)/3</f>
        <v>0</v>
      </c>
      <c r="AB27" s="277">
        <f>(Z27+AA27)/2</f>
        <v>0</v>
      </c>
    </row>
    <row r="28" spans="1:28" ht="33" customHeight="1">
      <c r="A28" s="76" t="s">
        <v>68</v>
      </c>
      <c r="B28" s="11" t="s">
        <v>49</v>
      </c>
      <c r="D28" s="116" t="s">
        <v>69</v>
      </c>
      <c r="E28" s="117" t="s">
        <v>49</v>
      </c>
      <c r="F28" s="118" t="s">
        <v>54</v>
      </c>
      <c r="G28" s="139">
        <v>2.862</v>
      </c>
      <c r="H28" s="139">
        <v>3.35</v>
      </c>
      <c r="I28" s="139">
        <v>3.232</v>
      </c>
      <c r="J28" s="139">
        <v>3.393</v>
      </c>
      <c r="K28" s="139">
        <v>3.393</v>
      </c>
      <c r="L28" s="139">
        <v>3.393</v>
      </c>
      <c r="M28" s="139">
        <v>3.393</v>
      </c>
      <c r="N28" s="139">
        <v>3.393</v>
      </c>
      <c r="O28" s="139">
        <v>3.393</v>
      </c>
      <c r="P28" s="139">
        <v>3.393</v>
      </c>
      <c r="Q28" s="139">
        <v>3.393</v>
      </c>
      <c r="R28" s="139">
        <v>3.393</v>
      </c>
      <c r="S28" s="139">
        <v>3.393</v>
      </c>
      <c r="T28" s="139">
        <v>3.393</v>
      </c>
      <c r="U28" s="139">
        <v>3.393</v>
      </c>
      <c r="V28" s="141">
        <v>3.393</v>
      </c>
      <c r="W28" s="139">
        <v>3.393</v>
      </c>
      <c r="X28" s="139">
        <v>3.393</v>
      </c>
      <c r="Y28" s="141">
        <v>3.393</v>
      </c>
      <c r="Z28" s="139">
        <v>3.393</v>
      </c>
      <c r="AA28" s="139">
        <v>3.393</v>
      </c>
      <c r="AB28" s="277">
        <v>3.393</v>
      </c>
    </row>
    <row r="29" spans="1:28" ht="23.25" customHeight="1">
      <c r="A29" s="76" t="s">
        <v>70</v>
      </c>
      <c r="B29" s="11" t="s">
        <v>71</v>
      </c>
      <c r="D29" s="116" t="s">
        <v>72</v>
      </c>
      <c r="E29" s="117" t="s">
        <v>73</v>
      </c>
      <c r="F29" s="127" t="s">
        <v>54</v>
      </c>
      <c r="G29" s="138">
        <v>3.41</v>
      </c>
      <c r="H29" s="138">
        <v>3.41</v>
      </c>
      <c r="I29" s="138">
        <v>3.419</v>
      </c>
      <c r="J29" s="138">
        <v>4.04</v>
      </c>
      <c r="K29" s="138">
        <v>4.04</v>
      </c>
      <c r="L29" s="138">
        <v>4.04</v>
      </c>
      <c r="M29" s="138">
        <v>4.04</v>
      </c>
      <c r="N29" s="138">
        <v>4.04</v>
      </c>
      <c r="O29" s="138">
        <v>4.04</v>
      </c>
      <c r="P29" s="138">
        <v>4.04</v>
      </c>
      <c r="Q29" s="138">
        <v>4.04</v>
      </c>
      <c r="R29" s="138">
        <v>4.04</v>
      </c>
      <c r="S29" s="138">
        <v>4.04</v>
      </c>
      <c r="T29" s="138">
        <v>4.04</v>
      </c>
      <c r="U29" s="138">
        <v>4.04</v>
      </c>
      <c r="V29" s="140">
        <v>4.04</v>
      </c>
      <c r="W29" s="138">
        <v>4.04</v>
      </c>
      <c r="X29" s="138">
        <v>4.04</v>
      </c>
      <c r="Y29" s="140">
        <v>4.04</v>
      </c>
      <c r="Z29" s="140">
        <v>4.04</v>
      </c>
      <c r="AA29" s="138">
        <v>4.04</v>
      </c>
      <c r="AB29" s="145">
        <v>4.04</v>
      </c>
    </row>
    <row r="30" spans="1:28" ht="21.75" customHeight="1">
      <c r="A30" s="76" t="s">
        <v>74</v>
      </c>
      <c r="B30" s="11" t="s">
        <v>33</v>
      </c>
      <c r="D30" s="133" t="s">
        <v>75</v>
      </c>
      <c r="E30" s="134" t="s">
        <v>33</v>
      </c>
      <c r="F30" s="144" t="s">
        <v>54</v>
      </c>
      <c r="G30" s="139"/>
      <c r="H30" s="139"/>
      <c r="I30" s="139"/>
      <c r="J30" s="139"/>
      <c r="K30" s="139"/>
      <c r="L30" s="139"/>
      <c r="M30" s="139"/>
      <c r="N30" s="139"/>
      <c r="O30" s="139"/>
      <c r="P30" s="139"/>
      <c r="Q30" s="139"/>
      <c r="R30" s="139"/>
      <c r="S30" s="139"/>
      <c r="T30" s="139"/>
      <c r="U30" s="139"/>
      <c r="V30" s="141">
        <f>SUM(J30:U30)/12</f>
        <v>0</v>
      </c>
      <c r="W30" s="139">
        <f>(J30+K30+L30)/3</f>
        <v>0</v>
      </c>
      <c r="X30" s="139">
        <f>(M30+N30+O30)/3</f>
        <v>0</v>
      </c>
      <c r="Y30" s="141">
        <f>(W30+X30)/2</f>
        <v>0</v>
      </c>
      <c r="Z30" s="139">
        <f>(P30+Q30+R30)/3</f>
        <v>0</v>
      </c>
      <c r="AA30" s="139">
        <f>(S30+T30+U30)/3</f>
        <v>0</v>
      </c>
      <c r="AB30" s="277">
        <f>(Z30+AA30)/2</f>
        <v>0</v>
      </c>
    </row>
    <row r="31" spans="1:28" ht="45.75" customHeight="1">
      <c r="A31" s="76" t="s">
        <v>76</v>
      </c>
      <c r="B31" s="11" t="s">
        <v>77</v>
      </c>
      <c r="D31" s="133" t="s">
        <v>78</v>
      </c>
      <c r="E31" s="134" t="s">
        <v>77</v>
      </c>
      <c r="F31" s="144" t="s">
        <v>54</v>
      </c>
      <c r="G31" s="138">
        <v>2.862</v>
      </c>
      <c r="H31" s="138">
        <v>3.35</v>
      </c>
      <c r="I31" s="138">
        <v>3.232</v>
      </c>
      <c r="J31" s="138">
        <v>3.393</v>
      </c>
      <c r="K31" s="138">
        <v>3.393</v>
      </c>
      <c r="L31" s="138">
        <v>3.393</v>
      </c>
      <c r="M31" s="138">
        <v>3.393</v>
      </c>
      <c r="N31" s="138">
        <v>3.393</v>
      </c>
      <c r="O31" s="138">
        <v>3.393</v>
      </c>
      <c r="P31" s="138">
        <v>3.393</v>
      </c>
      <c r="Q31" s="138">
        <v>3.393</v>
      </c>
      <c r="R31" s="138">
        <v>3.393</v>
      </c>
      <c r="S31" s="138">
        <v>3.393</v>
      </c>
      <c r="T31" s="138">
        <v>3.393</v>
      </c>
      <c r="U31" s="138">
        <v>3.393</v>
      </c>
      <c r="V31" s="140">
        <v>3.393</v>
      </c>
      <c r="W31" s="138">
        <v>3.393</v>
      </c>
      <c r="X31" s="138">
        <v>3.393</v>
      </c>
      <c r="Y31" s="140">
        <v>3.393</v>
      </c>
      <c r="Z31" s="138">
        <v>3.393</v>
      </c>
      <c r="AA31" s="138">
        <v>3.393</v>
      </c>
      <c r="AB31" s="145">
        <v>3.393</v>
      </c>
    </row>
    <row r="32" spans="1:28" ht="22.5" customHeight="1">
      <c r="A32" s="76" t="s">
        <v>79</v>
      </c>
      <c r="B32" s="11" t="s">
        <v>80</v>
      </c>
      <c r="D32" s="133" t="s">
        <v>81</v>
      </c>
      <c r="E32" s="134" t="s">
        <v>82</v>
      </c>
      <c r="F32" s="144" t="s">
        <v>83</v>
      </c>
      <c r="G32" s="138">
        <v>10.032</v>
      </c>
      <c r="H32" s="138">
        <v>10.342</v>
      </c>
      <c r="I32" s="138">
        <v>10.342</v>
      </c>
      <c r="J32" s="138">
        <v>10.342</v>
      </c>
      <c r="K32" s="138">
        <v>10.342</v>
      </c>
      <c r="L32" s="138">
        <v>10.342</v>
      </c>
      <c r="M32" s="138">
        <v>10.342</v>
      </c>
      <c r="N32" s="138">
        <v>10.342</v>
      </c>
      <c r="O32" s="138">
        <v>10.342</v>
      </c>
      <c r="P32" s="138">
        <v>10.342</v>
      </c>
      <c r="Q32" s="138">
        <v>10.342</v>
      </c>
      <c r="R32" s="138">
        <v>10.342</v>
      </c>
      <c r="S32" s="138">
        <v>10.342</v>
      </c>
      <c r="T32" s="138">
        <v>10.342</v>
      </c>
      <c r="U32" s="138">
        <v>10.342</v>
      </c>
      <c r="V32" s="140">
        <v>10.342</v>
      </c>
      <c r="W32" s="146">
        <f aca="true" t="shared" si="4" ref="W32:AB32">SUM(W33:W34)</f>
        <v>10.342</v>
      </c>
      <c r="X32" s="146">
        <f t="shared" si="4"/>
        <v>10.342</v>
      </c>
      <c r="Y32" s="145">
        <f t="shared" si="4"/>
        <v>10.342</v>
      </c>
      <c r="Z32" s="146">
        <f t="shared" si="4"/>
        <v>10.342</v>
      </c>
      <c r="AA32" s="146">
        <f t="shared" si="4"/>
        <v>10.342</v>
      </c>
      <c r="AB32" s="145">
        <f t="shared" si="4"/>
        <v>10.342</v>
      </c>
    </row>
    <row r="33" spans="1:28" ht="32.25" customHeight="1">
      <c r="A33" s="76" t="s">
        <v>84</v>
      </c>
      <c r="B33" s="11" t="s">
        <v>33</v>
      </c>
      <c r="D33" s="116" t="s">
        <v>85</v>
      </c>
      <c r="E33" s="117" t="s">
        <v>33</v>
      </c>
      <c r="F33" s="127" t="s">
        <v>83</v>
      </c>
      <c r="G33" s="139"/>
      <c r="H33" s="139"/>
      <c r="I33" s="139"/>
      <c r="J33" s="139"/>
      <c r="K33" s="139"/>
      <c r="L33" s="139"/>
      <c r="M33" s="139"/>
      <c r="N33" s="139"/>
      <c r="O33" s="139"/>
      <c r="P33" s="139"/>
      <c r="Q33" s="139"/>
      <c r="R33" s="139"/>
      <c r="S33" s="139"/>
      <c r="T33" s="139"/>
      <c r="U33" s="139"/>
      <c r="V33" s="141">
        <f>SUM(J33:U33)/12</f>
        <v>0</v>
      </c>
      <c r="W33" s="139">
        <f>(J33+K33+L33)/3</f>
        <v>0</v>
      </c>
      <c r="X33" s="139">
        <f>(M33+N33+O33)/3</f>
        <v>0</v>
      </c>
      <c r="Y33" s="141">
        <f>(W33+X33)/2</f>
        <v>0</v>
      </c>
      <c r="Z33" s="139">
        <f>(P33+Q33+R33)/3</f>
        <v>0</v>
      </c>
      <c r="AA33" s="139">
        <f>(S33+T33+U33)/3</f>
        <v>0</v>
      </c>
      <c r="AB33" s="277">
        <f>(Z33+AA33)/2</f>
        <v>0</v>
      </c>
    </row>
    <row r="34" spans="1:28" ht="35.25" customHeight="1" thickBot="1">
      <c r="A34" s="76" t="s">
        <v>86</v>
      </c>
      <c r="B34" s="11" t="s">
        <v>77</v>
      </c>
      <c r="D34" s="147" t="s">
        <v>87</v>
      </c>
      <c r="E34" s="148" t="s">
        <v>77</v>
      </c>
      <c r="F34" s="149" t="s">
        <v>83</v>
      </c>
      <c r="G34" s="269">
        <v>10.032</v>
      </c>
      <c r="H34" s="269">
        <v>10.342</v>
      </c>
      <c r="I34" s="269">
        <v>10.342</v>
      </c>
      <c r="J34" s="269">
        <v>10.342</v>
      </c>
      <c r="K34" s="269">
        <v>10.342</v>
      </c>
      <c r="L34" s="269">
        <v>10.342</v>
      </c>
      <c r="M34" s="269">
        <v>10.342</v>
      </c>
      <c r="N34" s="269">
        <v>10.342</v>
      </c>
      <c r="O34" s="269">
        <v>10.342</v>
      </c>
      <c r="P34" s="269">
        <v>10.342</v>
      </c>
      <c r="Q34" s="269">
        <v>10.342</v>
      </c>
      <c r="R34" s="269">
        <v>10.342</v>
      </c>
      <c r="S34" s="269">
        <v>10.342</v>
      </c>
      <c r="T34" s="269">
        <v>10.342</v>
      </c>
      <c r="U34" s="269">
        <v>10.342</v>
      </c>
      <c r="V34" s="150">
        <v>10.342</v>
      </c>
      <c r="W34" s="269">
        <v>10.342</v>
      </c>
      <c r="X34" s="269">
        <v>10.342</v>
      </c>
      <c r="Y34" s="150">
        <v>10.342</v>
      </c>
      <c r="Z34" s="150">
        <v>10.342</v>
      </c>
      <c r="AA34" s="269">
        <v>10.342</v>
      </c>
      <c r="AB34" s="278">
        <v>10.342</v>
      </c>
    </row>
    <row r="35" spans="1:28" ht="15.75">
      <c r="A35" s="76"/>
      <c r="B35" s="11"/>
      <c r="D35" s="93"/>
      <c r="E35" s="151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94"/>
      <c r="V35" s="94"/>
      <c r="W35" s="94"/>
      <c r="X35" s="94"/>
      <c r="Y35" s="94"/>
      <c r="Z35" s="94"/>
      <c r="AA35" s="94"/>
      <c r="AB35" s="94"/>
    </row>
    <row r="36" spans="1:28" ht="15.75">
      <c r="A36" s="76"/>
      <c r="B36" s="11"/>
      <c r="D36" s="93"/>
      <c r="E36" s="151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/>
      <c r="R36" s="94"/>
      <c r="S36" s="94"/>
      <c r="T36" s="94"/>
      <c r="U36" s="94"/>
      <c r="V36" s="94"/>
      <c r="W36" s="94"/>
      <c r="X36" s="94"/>
      <c r="Y36" s="94"/>
      <c r="Z36" s="94"/>
      <c r="AA36" s="94"/>
      <c r="AB36" s="94"/>
    </row>
    <row r="37" spans="1:28" ht="20.25" customHeight="1" thickBot="1">
      <c r="A37" s="76"/>
      <c r="B37" s="11"/>
      <c r="D37" s="321" t="s">
        <v>88</v>
      </c>
      <c r="E37" s="321"/>
      <c r="F37" s="321"/>
      <c r="G37" s="321"/>
      <c r="H37" s="152"/>
      <c r="I37" s="152"/>
      <c r="J37" s="152"/>
      <c r="K37" s="94"/>
      <c r="L37" s="94"/>
      <c r="M37" s="322"/>
      <c r="N37" s="322"/>
      <c r="O37" s="322"/>
      <c r="P37" s="94" t="s">
        <v>243</v>
      </c>
      <c r="Q37" s="94"/>
      <c r="R37" s="94"/>
      <c r="S37" s="94"/>
      <c r="T37" s="94"/>
      <c r="U37" s="94"/>
      <c r="V37" s="94"/>
      <c r="W37" s="94"/>
      <c r="X37" s="94"/>
      <c r="Y37" s="94"/>
      <c r="Z37" s="94"/>
      <c r="AA37" s="94"/>
      <c r="AB37" s="94"/>
    </row>
    <row r="38" spans="1:28" ht="20.25" customHeight="1">
      <c r="A38" s="76"/>
      <c r="B38" s="11"/>
      <c r="D38" s="152"/>
      <c r="E38" s="152"/>
      <c r="F38" s="152"/>
      <c r="G38" s="152"/>
      <c r="H38" s="152"/>
      <c r="I38" s="152"/>
      <c r="J38" s="152"/>
      <c r="K38" s="94"/>
      <c r="L38" s="94"/>
      <c r="M38" s="153"/>
      <c r="N38" s="153"/>
      <c r="O38" s="153"/>
      <c r="P38" s="96"/>
      <c r="Q38" s="94"/>
      <c r="R38" s="94"/>
      <c r="S38" s="94"/>
      <c r="T38" s="94"/>
      <c r="U38" s="94"/>
      <c r="V38" s="94"/>
      <c r="W38" s="94"/>
      <c r="X38" s="94"/>
      <c r="Y38" s="94"/>
      <c r="Z38" s="94"/>
      <c r="AA38" s="94"/>
      <c r="AB38" s="94"/>
    </row>
    <row r="39" spans="1:28" ht="30" customHeight="1" thickBot="1">
      <c r="A39" s="76"/>
      <c r="B39" s="11"/>
      <c r="D39" s="321" t="s">
        <v>89</v>
      </c>
      <c r="E39" s="321"/>
      <c r="F39" s="321"/>
      <c r="G39" s="321"/>
      <c r="H39" s="321"/>
      <c r="I39" s="321"/>
      <c r="J39" s="321"/>
      <c r="K39" s="321"/>
      <c r="L39" s="94"/>
      <c r="M39" s="323"/>
      <c r="N39" s="323"/>
      <c r="O39" s="323"/>
      <c r="P39" s="94" t="s">
        <v>229</v>
      </c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B39" s="94"/>
    </row>
    <row r="41" spans="1:10" ht="14.25">
      <c r="A41" s="76"/>
      <c r="B41" s="11"/>
      <c r="D41" s="83"/>
      <c r="E41" s="89"/>
      <c r="F41" s="20"/>
      <c r="G41" s="84"/>
      <c r="H41" s="84"/>
      <c r="I41" s="84"/>
      <c r="J41" s="84"/>
    </row>
    <row r="43" spans="4:10" ht="14.25">
      <c r="D43" s="320"/>
      <c r="E43" s="320"/>
      <c r="F43" s="320"/>
      <c r="G43" s="320"/>
      <c r="H43" s="88"/>
      <c r="I43" s="88"/>
      <c r="J43" s="88"/>
    </row>
    <row r="44" ht="14.25">
      <c r="E44" s="21"/>
    </row>
  </sheetData>
  <sheetProtection/>
  <mergeCells count="5">
    <mergeCell ref="D43:G43"/>
    <mergeCell ref="D37:G37"/>
    <mergeCell ref="M37:O37"/>
    <mergeCell ref="D39:K39"/>
    <mergeCell ref="M39:O39"/>
  </mergeCells>
  <dataValidations count="1">
    <dataValidation type="decimal" allowBlank="1" showInputMessage="1" showErrorMessage="1" sqref="G27:AB34 G12:AB16 W17:AB17 J18:U18 G18:I19 V18:AB19 G21:AB25">
      <formula1>-1000000000000000</formula1>
      <formula2>1000000000000000</formula2>
    </dataValidation>
  </dataValidations>
  <printOptions/>
  <pageMargins left="0.17" right="0.17" top="0.22" bottom="0.24" header="0.17" footer="0.16"/>
  <pageSetup fitToHeight="1" fitToWidth="1"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1"/>
  <sheetViews>
    <sheetView zoomScalePageLayoutView="0" workbookViewId="0" topLeftCell="A4">
      <selection activeCell="G8" sqref="G8"/>
    </sheetView>
  </sheetViews>
  <sheetFormatPr defaultColWidth="9.00390625" defaultRowHeight="12.75"/>
  <cols>
    <col min="1" max="1" width="5.25390625" style="5" customWidth="1"/>
    <col min="2" max="2" width="2.00390625" style="5" customWidth="1"/>
    <col min="3" max="3" width="4.75390625" style="5" customWidth="1"/>
    <col min="4" max="4" width="34.25390625" style="5" customWidth="1"/>
    <col min="5" max="5" width="3.00390625" style="5" hidden="1" customWidth="1"/>
    <col min="6" max="6" width="10.375" style="5" customWidth="1"/>
    <col min="7" max="7" width="10.875" style="5" customWidth="1"/>
    <col min="8" max="8" width="9.375" style="5" customWidth="1"/>
    <col min="9" max="9" width="9.125" style="5" customWidth="1"/>
    <col min="10" max="10" width="8.375" style="5" customWidth="1"/>
    <col min="11" max="11" width="8.625" style="5" customWidth="1"/>
    <col min="12" max="12" width="8.125" style="5" customWidth="1"/>
    <col min="13" max="14" width="8.625" style="5" customWidth="1"/>
    <col min="15" max="15" width="8.875" style="5" customWidth="1"/>
    <col min="16" max="16" width="10.375" style="5" customWidth="1"/>
    <col min="17" max="16384" width="9.125" style="5" customWidth="1"/>
  </cols>
  <sheetData>
    <row r="1" spans="1:17" ht="15.75">
      <c r="A1" s="217"/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8" t="s">
        <v>199</v>
      </c>
      <c r="Q1" s="217"/>
    </row>
    <row r="2" spans="1:17" ht="11.25" customHeight="1">
      <c r="A2" s="217"/>
      <c r="B2" s="217"/>
      <c r="C2" s="217"/>
      <c r="D2" s="219" t="s">
        <v>143</v>
      </c>
      <c r="E2" s="219"/>
      <c r="F2" s="219"/>
      <c r="G2" s="219"/>
      <c r="H2" s="219"/>
      <c r="I2" s="219"/>
      <c r="J2" s="219"/>
      <c r="K2" s="217"/>
      <c r="L2" s="217"/>
      <c r="M2" s="217"/>
      <c r="N2" s="217"/>
      <c r="O2" s="217"/>
      <c r="P2" s="217"/>
      <c r="Q2" s="217"/>
    </row>
    <row r="3" spans="1:17" ht="11.25" customHeight="1">
      <c r="A3" s="217"/>
      <c r="B3" s="217"/>
      <c r="C3" s="217"/>
      <c r="D3" s="219" t="s">
        <v>144</v>
      </c>
      <c r="E3" s="219"/>
      <c r="F3" s="219"/>
      <c r="G3" s="219"/>
      <c r="H3" s="219"/>
      <c r="I3" s="219"/>
      <c r="J3" s="219"/>
      <c r="K3" s="217"/>
      <c r="L3" s="217"/>
      <c r="M3" s="219"/>
      <c r="N3" s="217"/>
      <c r="O3" s="217"/>
      <c r="P3" s="217"/>
      <c r="Q3" s="217"/>
    </row>
    <row r="4" spans="1:17" ht="12" customHeight="1">
      <c r="A4" s="217"/>
      <c r="B4" s="217"/>
      <c r="C4" s="217"/>
      <c r="D4" s="219" t="s">
        <v>317</v>
      </c>
      <c r="E4" s="219"/>
      <c r="F4" s="219"/>
      <c r="G4" s="219"/>
      <c r="H4" s="219"/>
      <c r="I4" s="219"/>
      <c r="J4" s="219"/>
      <c r="K4" s="217"/>
      <c r="L4" s="217"/>
      <c r="M4" s="217"/>
      <c r="N4" s="217"/>
      <c r="O4" s="217"/>
      <c r="P4" s="218"/>
      <c r="Q4" s="217"/>
    </row>
    <row r="5" spans="1:17" ht="11.25" customHeight="1">
      <c r="A5" s="217"/>
      <c r="B5" s="217"/>
      <c r="C5" s="217"/>
      <c r="D5" s="219"/>
      <c r="E5" s="219"/>
      <c r="F5" s="219"/>
      <c r="G5" s="219"/>
      <c r="H5" s="219"/>
      <c r="I5" s="219"/>
      <c r="J5" s="219"/>
      <c r="K5" s="217"/>
      <c r="L5" s="217"/>
      <c r="M5" s="217"/>
      <c r="N5" s="217"/>
      <c r="O5" s="217"/>
      <c r="P5" s="217"/>
      <c r="Q5" s="217"/>
    </row>
    <row r="6" spans="1:17" ht="16.5" thickBot="1">
      <c r="A6" s="217"/>
      <c r="B6" s="217"/>
      <c r="C6" s="217"/>
      <c r="D6" s="217"/>
      <c r="E6" s="217"/>
      <c r="F6" s="217"/>
      <c r="G6" s="217"/>
      <c r="H6" s="217"/>
      <c r="I6" s="217"/>
      <c r="J6" s="217"/>
      <c r="K6" s="217"/>
      <c r="L6" s="217"/>
      <c r="M6" s="217"/>
      <c r="N6" s="217"/>
      <c r="O6" s="217"/>
      <c r="P6" s="217"/>
      <c r="Q6" s="217"/>
    </row>
    <row r="7" spans="1:17" ht="15" customHeight="1">
      <c r="A7" s="329" t="s">
        <v>145</v>
      </c>
      <c r="B7" s="331" t="s">
        <v>122</v>
      </c>
      <c r="C7" s="332"/>
      <c r="D7" s="332"/>
      <c r="E7" s="333"/>
      <c r="F7" s="342" t="s">
        <v>146</v>
      </c>
      <c r="G7" s="344" t="s">
        <v>319</v>
      </c>
      <c r="H7" s="345"/>
      <c r="I7" s="345"/>
      <c r="J7" s="345"/>
      <c r="K7" s="346"/>
      <c r="L7" s="344" t="s">
        <v>270</v>
      </c>
      <c r="M7" s="345"/>
      <c r="N7" s="345"/>
      <c r="O7" s="345"/>
      <c r="P7" s="346"/>
      <c r="Q7" s="217"/>
    </row>
    <row r="8" spans="1:17" ht="15" customHeight="1" thickBot="1">
      <c r="A8" s="330"/>
      <c r="B8" s="334"/>
      <c r="C8" s="335"/>
      <c r="D8" s="335"/>
      <c r="E8" s="336"/>
      <c r="F8" s="343"/>
      <c r="G8" s="220" t="s">
        <v>124</v>
      </c>
      <c r="H8" s="221" t="s">
        <v>125</v>
      </c>
      <c r="I8" s="221" t="s">
        <v>126</v>
      </c>
      <c r="J8" s="221" t="s">
        <v>127</v>
      </c>
      <c r="K8" s="222" t="s">
        <v>147</v>
      </c>
      <c r="L8" s="220" t="s">
        <v>124</v>
      </c>
      <c r="M8" s="221" t="s">
        <v>125</v>
      </c>
      <c r="N8" s="221" t="s">
        <v>126</v>
      </c>
      <c r="O8" s="221" t="s">
        <v>127</v>
      </c>
      <c r="P8" s="222" t="s">
        <v>147</v>
      </c>
      <c r="Q8" s="217"/>
    </row>
    <row r="9" spans="1:17" ht="16.5" thickBot="1">
      <c r="A9" s="223">
        <v>1</v>
      </c>
      <c r="B9" s="324">
        <v>2</v>
      </c>
      <c r="C9" s="325"/>
      <c r="D9" s="325"/>
      <c r="E9" s="326"/>
      <c r="F9" s="224">
        <v>3</v>
      </c>
      <c r="G9" s="225">
        <v>4</v>
      </c>
      <c r="H9" s="226">
        <v>5</v>
      </c>
      <c r="I9" s="226">
        <v>6</v>
      </c>
      <c r="J9" s="226">
        <v>7</v>
      </c>
      <c r="K9" s="224">
        <v>8</v>
      </c>
      <c r="L9" s="225">
        <v>14</v>
      </c>
      <c r="M9" s="226">
        <v>15</v>
      </c>
      <c r="N9" s="226">
        <v>16</v>
      </c>
      <c r="O9" s="226">
        <v>17</v>
      </c>
      <c r="P9" s="224">
        <v>18</v>
      </c>
      <c r="Q9" s="217"/>
    </row>
    <row r="10" spans="1:17" ht="44.25" customHeight="1">
      <c r="A10" s="245">
        <v>1</v>
      </c>
      <c r="B10" s="246"/>
      <c r="C10" s="327" t="s">
        <v>148</v>
      </c>
      <c r="D10" s="327"/>
      <c r="E10" s="247"/>
      <c r="F10" s="240" t="s">
        <v>149</v>
      </c>
      <c r="G10" s="227">
        <v>0</v>
      </c>
      <c r="H10" s="228"/>
      <c r="I10" s="228"/>
      <c r="J10" s="228"/>
      <c r="K10" s="229"/>
      <c r="L10" s="227">
        <v>0</v>
      </c>
      <c r="M10" s="228"/>
      <c r="N10" s="228"/>
      <c r="O10" s="228"/>
      <c r="P10" s="229"/>
      <c r="Q10" s="217"/>
    </row>
    <row r="11" spans="1:17" ht="44.25" customHeight="1">
      <c r="A11" s="248" t="s">
        <v>150</v>
      </c>
      <c r="B11" s="249"/>
      <c r="C11" s="328" t="s">
        <v>151</v>
      </c>
      <c r="D11" s="328"/>
      <c r="E11" s="250"/>
      <c r="F11" s="241" t="s">
        <v>149</v>
      </c>
      <c r="G11" s="230">
        <v>0</v>
      </c>
      <c r="H11" s="231"/>
      <c r="I11" s="231">
        <v>0.251</v>
      </c>
      <c r="J11" s="231">
        <v>0</v>
      </c>
      <c r="K11" s="229">
        <v>0</v>
      </c>
      <c r="L11" s="230">
        <v>0</v>
      </c>
      <c r="M11" s="231"/>
      <c r="N11" s="231">
        <v>0.274</v>
      </c>
      <c r="O11" s="231">
        <v>0</v>
      </c>
      <c r="P11" s="229">
        <v>0</v>
      </c>
      <c r="Q11" s="217"/>
    </row>
    <row r="12" spans="1:17" ht="44.25" customHeight="1">
      <c r="A12" s="248" t="s">
        <v>152</v>
      </c>
      <c r="B12" s="249"/>
      <c r="C12" s="328" t="s">
        <v>153</v>
      </c>
      <c r="D12" s="328"/>
      <c r="E12" s="250"/>
      <c r="F12" s="241" t="s">
        <v>154</v>
      </c>
      <c r="G12" s="230">
        <v>0</v>
      </c>
      <c r="H12" s="231"/>
      <c r="I12" s="231">
        <v>0</v>
      </c>
      <c r="J12" s="231">
        <v>0</v>
      </c>
      <c r="K12" s="232">
        <v>0</v>
      </c>
      <c r="L12" s="230">
        <v>0</v>
      </c>
      <c r="M12" s="231"/>
      <c r="N12" s="231">
        <v>0</v>
      </c>
      <c r="O12" s="231">
        <v>0</v>
      </c>
      <c r="P12" s="232">
        <v>0</v>
      </c>
      <c r="Q12" s="217"/>
    </row>
    <row r="13" spans="1:17" ht="44.25" customHeight="1">
      <c r="A13" s="248" t="s">
        <v>155</v>
      </c>
      <c r="B13" s="249"/>
      <c r="C13" s="328" t="s">
        <v>156</v>
      </c>
      <c r="D13" s="328"/>
      <c r="E13" s="250"/>
      <c r="F13" s="241" t="s">
        <v>83</v>
      </c>
      <c r="G13" s="230">
        <v>0</v>
      </c>
      <c r="H13" s="231"/>
      <c r="I13" s="231">
        <v>19.96</v>
      </c>
      <c r="J13" s="231">
        <v>0</v>
      </c>
      <c r="K13" s="232">
        <v>0</v>
      </c>
      <c r="L13" s="230">
        <v>0</v>
      </c>
      <c r="M13" s="231"/>
      <c r="N13" s="231">
        <v>21.22</v>
      </c>
      <c r="O13" s="231">
        <v>0</v>
      </c>
      <c r="P13" s="232">
        <v>0</v>
      </c>
      <c r="Q13" s="217"/>
    </row>
    <row r="14" spans="1:17" ht="44.25" customHeight="1">
      <c r="A14" s="248" t="s">
        <v>157</v>
      </c>
      <c r="B14" s="249"/>
      <c r="C14" s="328" t="s">
        <v>158</v>
      </c>
      <c r="D14" s="328"/>
      <c r="E14" s="250"/>
      <c r="F14" s="241" t="s">
        <v>159</v>
      </c>
      <c r="G14" s="230">
        <v>0</v>
      </c>
      <c r="H14" s="231"/>
      <c r="I14" s="231">
        <v>0</v>
      </c>
      <c r="J14" s="231">
        <v>0</v>
      </c>
      <c r="K14" s="232">
        <v>0</v>
      </c>
      <c r="L14" s="230">
        <v>0</v>
      </c>
      <c r="M14" s="231"/>
      <c r="N14" s="231">
        <v>0</v>
      </c>
      <c r="O14" s="231">
        <v>0</v>
      </c>
      <c r="P14" s="232">
        <v>0</v>
      </c>
      <c r="Q14" s="217"/>
    </row>
    <row r="15" spans="1:17" ht="44.25" customHeight="1">
      <c r="A15" s="248" t="s">
        <v>160</v>
      </c>
      <c r="B15" s="249"/>
      <c r="C15" s="328" t="s">
        <v>161</v>
      </c>
      <c r="D15" s="328"/>
      <c r="E15" s="250"/>
      <c r="F15" s="241" t="s">
        <v>149</v>
      </c>
      <c r="G15" s="230">
        <v>0</v>
      </c>
      <c r="H15" s="231"/>
      <c r="I15" s="231">
        <v>0</v>
      </c>
      <c r="J15" s="231">
        <v>0</v>
      </c>
      <c r="K15" s="232">
        <v>0</v>
      </c>
      <c r="L15" s="230">
        <v>0</v>
      </c>
      <c r="M15" s="231"/>
      <c r="N15" s="231">
        <v>0</v>
      </c>
      <c r="O15" s="231">
        <v>0</v>
      </c>
      <c r="P15" s="232">
        <v>0</v>
      </c>
      <c r="Q15" s="217"/>
    </row>
    <row r="16" spans="1:17" ht="44.25" customHeight="1">
      <c r="A16" s="248" t="s">
        <v>152</v>
      </c>
      <c r="B16" s="249"/>
      <c r="C16" s="328" t="s">
        <v>153</v>
      </c>
      <c r="D16" s="328"/>
      <c r="E16" s="250"/>
      <c r="F16" s="242" t="s">
        <v>162</v>
      </c>
      <c r="G16" s="230">
        <v>0</v>
      </c>
      <c r="H16" s="231"/>
      <c r="I16" s="231">
        <v>0</v>
      </c>
      <c r="J16" s="231">
        <v>0</v>
      </c>
      <c r="K16" s="232">
        <v>0</v>
      </c>
      <c r="L16" s="230">
        <v>0</v>
      </c>
      <c r="M16" s="231"/>
      <c r="N16" s="231">
        <v>0</v>
      </c>
      <c r="O16" s="231">
        <v>0</v>
      </c>
      <c r="P16" s="232">
        <v>0</v>
      </c>
      <c r="Q16" s="217"/>
    </row>
    <row r="17" spans="1:17" ht="44.25" customHeight="1">
      <c r="A17" s="248" t="s">
        <v>155</v>
      </c>
      <c r="B17" s="249"/>
      <c r="C17" s="328" t="s">
        <v>163</v>
      </c>
      <c r="D17" s="328"/>
      <c r="E17" s="250"/>
      <c r="F17" s="241" t="s">
        <v>164</v>
      </c>
      <c r="G17" s="230">
        <v>0</v>
      </c>
      <c r="H17" s="231"/>
      <c r="I17" s="231">
        <v>0</v>
      </c>
      <c r="J17" s="231">
        <v>0</v>
      </c>
      <c r="K17" s="232">
        <v>0</v>
      </c>
      <c r="L17" s="230">
        <v>0</v>
      </c>
      <c r="M17" s="231"/>
      <c r="N17" s="231">
        <v>0</v>
      </c>
      <c r="O17" s="231">
        <v>0</v>
      </c>
      <c r="P17" s="232">
        <v>0</v>
      </c>
      <c r="Q17" s="217"/>
    </row>
    <row r="18" spans="1:17" ht="44.25" customHeight="1">
      <c r="A18" s="248" t="s">
        <v>165</v>
      </c>
      <c r="B18" s="249"/>
      <c r="C18" s="328" t="s">
        <v>166</v>
      </c>
      <c r="D18" s="328"/>
      <c r="E18" s="250"/>
      <c r="F18" s="241" t="s">
        <v>149</v>
      </c>
      <c r="G18" s="230">
        <v>0</v>
      </c>
      <c r="H18" s="231"/>
      <c r="I18" s="231">
        <v>0</v>
      </c>
      <c r="J18" s="231">
        <v>0</v>
      </c>
      <c r="K18" s="232">
        <v>0</v>
      </c>
      <c r="L18" s="230">
        <v>0</v>
      </c>
      <c r="M18" s="231"/>
      <c r="N18" s="231">
        <v>0</v>
      </c>
      <c r="O18" s="231">
        <v>0</v>
      </c>
      <c r="P18" s="232">
        <v>0</v>
      </c>
      <c r="Q18" s="217"/>
    </row>
    <row r="19" spans="1:17" ht="44.25" customHeight="1">
      <c r="A19" s="248" t="s">
        <v>152</v>
      </c>
      <c r="B19" s="249"/>
      <c r="C19" s="328" t="s">
        <v>153</v>
      </c>
      <c r="D19" s="328"/>
      <c r="E19" s="250"/>
      <c r="F19" s="242" t="s">
        <v>162</v>
      </c>
      <c r="G19" s="230">
        <v>0</v>
      </c>
      <c r="H19" s="231"/>
      <c r="I19" s="231">
        <v>0</v>
      </c>
      <c r="J19" s="231">
        <v>0</v>
      </c>
      <c r="K19" s="232">
        <v>0</v>
      </c>
      <c r="L19" s="230">
        <v>0</v>
      </c>
      <c r="M19" s="231"/>
      <c r="N19" s="231">
        <v>0</v>
      </c>
      <c r="O19" s="231">
        <v>0</v>
      </c>
      <c r="P19" s="232">
        <v>0</v>
      </c>
      <c r="Q19" s="217"/>
    </row>
    <row r="20" spans="1:17" ht="44.25" customHeight="1">
      <c r="A20" s="248" t="s">
        <v>155</v>
      </c>
      <c r="B20" s="249"/>
      <c r="C20" s="328" t="s">
        <v>163</v>
      </c>
      <c r="D20" s="328"/>
      <c r="E20" s="250"/>
      <c r="F20" s="241" t="s">
        <v>164</v>
      </c>
      <c r="G20" s="230">
        <v>0</v>
      </c>
      <c r="H20" s="231"/>
      <c r="I20" s="231">
        <v>0</v>
      </c>
      <c r="J20" s="231">
        <v>0</v>
      </c>
      <c r="K20" s="232">
        <v>0</v>
      </c>
      <c r="L20" s="230">
        <v>0</v>
      </c>
      <c r="M20" s="231"/>
      <c r="N20" s="231">
        <v>0</v>
      </c>
      <c r="O20" s="231">
        <v>0</v>
      </c>
      <c r="P20" s="232">
        <v>0</v>
      </c>
      <c r="Q20" s="217"/>
    </row>
    <row r="21" spans="1:17" ht="44.25" customHeight="1">
      <c r="A21" s="248" t="s">
        <v>167</v>
      </c>
      <c r="B21" s="249"/>
      <c r="C21" s="328" t="s">
        <v>168</v>
      </c>
      <c r="D21" s="328"/>
      <c r="E21" s="250"/>
      <c r="F21" s="241" t="s">
        <v>149</v>
      </c>
      <c r="G21" s="230">
        <v>0</v>
      </c>
      <c r="H21" s="231"/>
      <c r="I21" s="231">
        <v>0</v>
      </c>
      <c r="J21" s="231">
        <v>0</v>
      </c>
      <c r="K21" s="232">
        <v>0</v>
      </c>
      <c r="L21" s="230">
        <v>0</v>
      </c>
      <c r="M21" s="231"/>
      <c r="N21" s="231">
        <v>0</v>
      </c>
      <c r="O21" s="231">
        <v>0</v>
      </c>
      <c r="P21" s="232">
        <v>0</v>
      </c>
      <c r="Q21" s="217"/>
    </row>
    <row r="22" spans="1:17" ht="44.25" customHeight="1">
      <c r="A22" s="337" t="s">
        <v>169</v>
      </c>
      <c r="B22" s="251"/>
      <c r="C22" s="340" t="s">
        <v>170</v>
      </c>
      <c r="D22" s="340"/>
      <c r="E22" s="252"/>
      <c r="F22" s="347"/>
      <c r="G22" s="230">
        <v>0</v>
      </c>
      <c r="H22" s="231"/>
      <c r="I22" s="231">
        <v>0</v>
      </c>
      <c r="J22" s="231">
        <v>0</v>
      </c>
      <c r="K22" s="232">
        <v>0</v>
      </c>
      <c r="L22" s="230">
        <v>0</v>
      </c>
      <c r="M22" s="231"/>
      <c r="N22" s="231">
        <v>0</v>
      </c>
      <c r="O22" s="231">
        <v>0</v>
      </c>
      <c r="P22" s="232">
        <v>0</v>
      </c>
      <c r="Q22" s="217"/>
    </row>
    <row r="23" spans="1:17" ht="44.25" customHeight="1">
      <c r="A23" s="338"/>
      <c r="B23" s="253"/>
      <c r="C23" s="254"/>
      <c r="D23" s="255" t="s">
        <v>171</v>
      </c>
      <c r="E23" s="256"/>
      <c r="F23" s="348"/>
      <c r="G23" s="230">
        <v>0</v>
      </c>
      <c r="H23" s="231"/>
      <c r="I23" s="231">
        <v>0</v>
      </c>
      <c r="J23" s="231">
        <v>0</v>
      </c>
      <c r="K23" s="232">
        <v>0</v>
      </c>
      <c r="L23" s="230">
        <v>0</v>
      </c>
      <c r="M23" s="231"/>
      <c r="N23" s="231">
        <v>0</v>
      </c>
      <c r="O23" s="231">
        <v>0</v>
      </c>
      <c r="P23" s="232">
        <v>0</v>
      </c>
      <c r="Q23" s="217"/>
    </row>
    <row r="24" spans="1:17" ht="44.25" customHeight="1">
      <c r="A24" s="339"/>
      <c r="B24" s="257"/>
      <c r="C24" s="258"/>
      <c r="D24" s="258"/>
      <c r="E24" s="259"/>
      <c r="F24" s="349"/>
      <c r="G24" s="230">
        <v>0</v>
      </c>
      <c r="H24" s="231"/>
      <c r="I24" s="231">
        <v>0</v>
      </c>
      <c r="J24" s="231">
        <v>0</v>
      </c>
      <c r="K24" s="232">
        <v>0</v>
      </c>
      <c r="L24" s="230">
        <v>0</v>
      </c>
      <c r="M24" s="231"/>
      <c r="N24" s="231">
        <v>0</v>
      </c>
      <c r="O24" s="231">
        <v>0</v>
      </c>
      <c r="P24" s="232">
        <v>0</v>
      </c>
      <c r="Q24" s="217"/>
    </row>
    <row r="25" spans="1:17" ht="44.25" customHeight="1">
      <c r="A25" s="248" t="s">
        <v>152</v>
      </c>
      <c r="B25" s="249"/>
      <c r="C25" s="328" t="s">
        <v>153</v>
      </c>
      <c r="D25" s="328"/>
      <c r="E25" s="250"/>
      <c r="F25" s="242" t="s">
        <v>162</v>
      </c>
      <c r="G25" s="230">
        <v>0</v>
      </c>
      <c r="H25" s="231"/>
      <c r="I25" s="231">
        <v>0</v>
      </c>
      <c r="J25" s="231">
        <v>0</v>
      </c>
      <c r="K25" s="232">
        <v>0</v>
      </c>
      <c r="L25" s="230">
        <v>0</v>
      </c>
      <c r="M25" s="231"/>
      <c r="N25" s="231">
        <v>0</v>
      </c>
      <c r="O25" s="231">
        <v>0</v>
      </c>
      <c r="P25" s="232">
        <v>0</v>
      </c>
      <c r="Q25" s="217"/>
    </row>
    <row r="26" spans="1:17" ht="44.25" customHeight="1">
      <c r="A26" s="248" t="s">
        <v>155</v>
      </c>
      <c r="B26" s="249"/>
      <c r="C26" s="328" t="s">
        <v>163</v>
      </c>
      <c r="D26" s="328"/>
      <c r="E26" s="250"/>
      <c r="F26" s="241" t="s">
        <v>164</v>
      </c>
      <c r="G26" s="230">
        <v>0</v>
      </c>
      <c r="H26" s="231"/>
      <c r="I26" s="231">
        <v>0</v>
      </c>
      <c r="J26" s="231">
        <v>0</v>
      </c>
      <c r="K26" s="232">
        <v>0</v>
      </c>
      <c r="L26" s="230">
        <v>0</v>
      </c>
      <c r="M26" s="231"/>
      <c r="N26" s="231">
        <v>0</v>
      </c>
      <c r="O26" s="231">
        <v>0</v>
      </c>
      <c r="P26" s="232">
        <v>0</v>
      </c>
      <c r="Q26" s="217"/>
    </row>
    <row r="27" spans="1:17" ht="44.25" customHeight="1">
      <c r="A27" s="337" t="s">
        <v>172</v>
      </c>
      <c r="B27" s="251"/>
      <c r="C27" s="340" t="s">
        <v>170</v>
      </c>
      <c r="D27" s="340"/>
      <c r="E27" s="252"/>
      <c r="F27" s="347"/>
      <c r="G27" s="230">
        <v>0</v>
      </c>
      <c r="H27" s="231"/>
      <c r="I27" s="231">
        <v>0</v>
      </c>
      <c r="J27" s="231">
        <v>0</v>
      </c>
      <c r="K27" s="232">
        <v>0</v>
      </c>
      <c r="L27" s="230">
        <v>0</v>
      </c>
      <c r="M27" s="231"/>
      <c r="N27" s="231">
        <v>0</v>
      </c>
      <c r="O27" s="231">
        <v>0</v>
      </c>
      <c r="P27" s="232">
        <v>0</v>
      </c>
      <c r="Q27" s="217"/>
    </row>
    <row r="28" spans="1:17" ht="26.25" customHeight="1">
      <c r="A28" s="338"/>
      <c r="B28" s="253"/>
      <c r="C28" s="254"/>
      <c r="D28" s="255" t="s">
        <v>171</v>
      </c>
      <c r="E28" s="256"/>
      <c r="F28" s="348"/>
      <c r="G28" s="230">
        <v>0</v>
      </c>
      <c r="H28" s="231"/>
      <c r="I28" s="231">
        <v>0</v>
      </c>
      <c r="J28" s="231">
        <v>0</v>
      </c>
      <c r="K28" s="232">
        <v>0</v>
      </c>
      <c r="L28" s="230">
        <v>0</v>
      </c>
      <c r="M28" s="231"/>
      <c r="N28" s="231">
        <v>0</v>
      </c>
      <c r="O28" s="231">
        <v>0</v>
      </c>
      <c r="P28" s="232">
        <v>0</v>
      </c>
      <c r="Q28" s="217"/>
    </row>
    <row r="29" spans="1:17" ht="20.25" customHeight="1">
      <c r="A29" s="339"/>
      <c r="B29" s="257"/>
      <c r="C29" s="258"/>
      <c r="D29" s="258"/>
      <c r="E29" s="259"/>
      <c r="F29" s="349"/>
      <c r="G29" s="230">
        <v>0</v>
      </c>
      <c r="H29" s="231"/>
      <c r="I29" s="231"/>
      <c r="J29" s="231"/>
      <c r="K29" s="232"/>
      <c r="L29" s="230">
        <v>0</v>
      </c>
      <c r="M29" s="231"/>
      <c r="N29" s="231"/>
      <c r="O29" s="231"/>
      <c r="P29" s="232"/>
      <c r="Q29" s="217"/>
    </row>
    <row r="30" spans="1:17" ht="44.25" customHeight="1">
      <c r="A30" s="248" t="s">
        <v>152</v>
      </c>
      <c r="B30" s="249"/>
      <c r="C30" s="328" t="s">
        <v>153</v>
      </c>
      <c r="D30" s="328"/>
      <c r="E30" s="250"/>
      <c r="F30" s="242" t="s">
        <v>162</v>
      </c>
      <c r="G30" s="230">
        <v>0</v>
      </c>
      <c r="H30" s="231"/>
      <c r="I30" s="231">
        <v>0</v>
      </c>
      <c r="J30" s="231">
        <v>0</v>
      </c>
      <c r="K30" s="232">
        <v>0</v>
      </c>
      <c r="L30" s="230">
        <v>0</v>
      </c>
      <c r="M30" s="231"/>
      <c r="N30" s="231">
        <v>0</v>
      </c>
      <c r="O30" s="231">
        <v>0</v>
      </c>
      <c r="P30" s="232">
        <v>0</v>
      </c>
      <c r="Q30" s="217"/>
    </row>
    <row r="31" spans="1:17" ht="44.25" customHeight="1">
      <c r="A31" s="248" t="s">
        <v>155</v>
      </c>
      <c r="B31" s="249"/>
      <c r="C31" s="328" t="s">
        <v>163</v>
      </c>
      <c r="D31" s="328"/>
      <c r="E31" s="250"/>
      <c r="F31" s="241" t="s">
        <v>164</v>
      </c>
      <c r="G31" s="230">
        <v>0</v>
      </c>
      <c r="H31" s="231"/>
      <c r="I31" s="231">
        <v>0</v>
      </c>
      <c r="J31" s="231">
        <v>0</v>
      </c>
      <c r="K31" s="232">
        <v>0</v>
      </c>
      <c r="L31" s="230">
        <v>0</v>
      </c>
      <c r="M31" s="231"/>
      <c r="N31" s="231">
        <v>0</v>
      </c>
      <c r="O31" s="231">
        <v>0</v>
      </c>
      <c r="P31" s="232">
        <v>0</v>
      </c>
      <c r="Q31" s="217"/>
    </row>
    <row r="32" spans="1:17" ht="44.25" customHeight="1">
      <c r="A32" s="248" t="s">
        <v>173</v>
      </c>
      <c r="B32" s="249"/>
      <c r="C32" s="328" t="s">
        <v>174</v>
      </c>
      <c r="D32" s="328"/>
      <c r="E32" s="250"/>
      <c r="F32" s="241"/>
      <c r="G32" s="230">
        <v>0</v>
      </c>
      <c r="H32" s="231"/>
      <c r="I32" s="231">
        <v>0</v>
      </c>
      <c r="J32" s="231">
        <v>0</v>
      </c>
      <c r="K32" s="232">
        <v>0</v>
      </c>
      <c r="L32" s="230">
        <v>0</v>
      </c>
      <c r="M32" s="231"/>
      <c r="N32" s="231">
        <v>0</v>
      </c>
      <c r="O32" s="231">
        <v>0</v>
      </c>
      <c r="P32" s="232">
        <v>0</v>
      </c>
      <c r="Q32" s="217"/>
    </row>
    <row r="33" spans="1:17" ht="44.25" customHeight="1">
      <c r="A33" s="248" t="s">
        <v>175</v>
      </c>
      <c r="B33" s="249"/>
      <c r="C33" s="328" t="s">
        <v>176</v>
      </c>
      <c r="D33" s="328"/>
      <c r="E33" s="250"/>
      <c r="F33" s="241" t="s">
        <v>149</v>
      </c>
      <c r="G33" s="230">
        <v>0</v>
      </c>
      <c r="H33" s="231"/>
      <c r="I33" s="231">
        <v>0</v>
      </c>
      <c r="J33" s="231">
        <v>0</v>
      </c>
      <c r="K33" s="232">
        <v>0</v>
      </c>
      <c r="L33" s="230">
        <v>0</v>
      </c>
      <c r="M33" s="231"/>
      <c r="N33" s="231">
        <v>0</v>
      </c>
      <c r="O33" s="231">
        <v>0</v>
      </c>
      <c r="P33" s="232">
        <v>0</v>
      </c>
      <c r="Q33" s="217"/>
    </row>
    <row r="34" spans="1:17" ht="44.25" customHeight="1">
      <c r="A34" s="248" t="s">
        <v>177</v>
      </c>
      <c r="B34" s="249"/>
      <c r="C34" s="328" t="s">
        <v>178</v>
      </c>
      <c r="D34" s="328"/>
      <c r="E34" s="250"/>
      <c r="F34" s="241" t="s">
        <v>149</v>
      </c>
      <c r="G34" s="230">
        <v>0</v>
      </c>
      <c r="H34" s="231"/>
      <c r="I34" s="231">
        <v>0</v>
      </c>
      <c r="J34" s="231">
        <v>0</v>
      </c>
      <c r="K34" s="232">
        <v>0</v>
      </c>
      <c r="L34" s="230">
        <v>0</v>
      </c>
      <c r="M34" s="231"/>
      <c r="N34" s="231">
        <v>0</v>
      </c>
      <c r="O34" s="231">
        <v>0</v>
      </c>
      <c r="P34" s="232">
        <v>0</v>
      </c>
      <c r="Q34" s="217"/>
    </row>
    <row r="35" spans="1:17" ht="44.25" customHeight="1">
      <c r="A35" s="248" t="s">
        <v>152</v>
      </c>
      <c r="B35" s="249"/>
      <c r="C35" s="328" t="s">
        <v>153</v>
      </c>
      <c r="D35" s="328"/>
      <c r="E35" s="250"/>
      <c r="F35" s="242" t="s">
        <v>179</v>
      </c>
      <c r="G35" s="230">
        <v>0</v>
      </c>
      <c r="H35" s="231"/>
      <c r="I35" s="231">
        <v>0</v>
      </c>
      <c r="J35" s="231">
        <v>0</v>
      </c>
      <c r="K35" s="232">
        <v>0</v>
      </c>
      <c r="L35" s="230">
        <v>0</v>
      </c>
      <c r="M35" s="231"/>
      <c r="N35" s="231">
        <v>0</v>
      </c>
      <c r="O35" s="231">
        <v>0</v>
      </c>
      <c r="P35" s="232">
        <v>0</v>
      </c>
      <c r="Q35" s="217"/>
    </row>
    <row r="36" spans="1:17" ht="44.25" customHeight="1">
      <c r="A36" s="248" t="s">
        <v>155</v>
      </c>
      <c r="B36" s="249"/>
      <c r="C36" s="328" t="s">
        <v>180</v>
      </c>
      <c r="D36" s="328"/>
      <c r="E36" s="250"/>
      <c r="F36" s="241" t="s">
        <v>181</v>
      </c>
      <c r="G36" s="230">
        <v>0</v>
      </c>
      <c r="H36" s="231"/>
      <c r="I36" s="231">
        <v>0</v>
      </c>
      <c r="J36" s="231">
        <v>0</v>
      </c>
      <c r="K36" s="232">
        <v>0</v>
      </c>
      <c r="L36" s="230">
        <v>0</v>
      </c>
      <c r="M36" s="231"/>
      <c r="N36" s="231">
        <v>0</v>
      </c>
      <c r="O36" s="231">
        <v>0</v>
      </c>
      <c r="P36" s="232">
        <v>0</v>
      </c>
      <c r="Q36" s="217"/>
    </row>
    <row r="37" spans="1:17" ht="44.25" customHeight="1">
      <c r="A37" s="248" t="s">
        <v>182</v>
      </c>
      <c r="B37" s="249"/>
      <c r="C37" s="328" t="s">
        <v>174</v>
      </c>
      <c r="D37" s="328"/>
      <c r="E37" s="250"/>
      <c r="F37" s="241" t="s">
        <v>149</v>
      </c>
      <c r="G37" s="230">
        <v>0</v>
      </c>
      <c r="H37" s="231"/>
      <c r="I37" s="231">
        <v>0</v>
      </c>
      <c r="J37" s="231">
        <v>0</v>
      </c>
      <c r="K37" s="232">
        <v>0</v>
      </c>
      <c r="L37" s="230">
        <v>0</v>
      </c>
      <c r="M37" s="231"/>
      <c r="N37" s="231">
        <v>0</v>
      </c>
      <c r="O37" s="231">
        <v>0</v>
      </c>
      <c r="P37" s="232">
        <v>0</v>
      </c>
      <c r="Q37" s="217"/>
    </row>
    <row r="38" spans="1:17" ht="44.25" customHeight="1">
      <c r="A38" s="248" t="s">
        <v>183</v>
      </c>
      <c r="B38" s="249"/>
      <c r="C38" s="328" t="s">
        <v>184</v>
      </c>
      <c r="D38" s="328"/>
      <c r="E38" s="250"/>
      <c r="F38" s="241"/>
      <c r="G38" s="230">
        <v>0</v>
      </c>
      <c r="H38" s="231"/>
      <c r="I38" s="231">
        <v>0.952</v>
      </c>
      <c r="J38" s="231">
        <v>2.361</v>
      </c>
      <c r="K38" s="232">
        <v>3.3132</v>
      </c>
      <c r="L38" s="230">
        <v>0</v>
      </c>
      <c r="M38" s="231"/>
      <c r="N38" s="231">
        <v>1.522</v>
      </c>
      <c r="O38" s="231">
        <v>2.845</v>
      </c>
      <c r="P38" s="232">
        <v>4.367</v>
      </c>
      <c r="Q38" s="217"/>
    </row>
    <row r="39" spans="1:18" ht="44.25" customHeight="1">
      <c r="A39" s="248" t="s">
        <v>185</v>
      </c>
      <c r="B39" s="249"/>
      <c r="C39" s="328" t="s">
        <v>186</v>
      </c>
      <c r="D39" s="328"/>
      <c r="E39" s="250"/>
      <c r="F39" s="241"/>
      <c r="G39" s="230">
        <v>0</v>
      </c>
      <c r="H39" s="231"/>
      <c r="I39" s="231">
        <v>0.952</v>
      </c>
      <c r="J39" s="231">
        <v>0</v>
      </c>
      <c r="K39" s="232">
        <v>0.952</v>
      </c>
      <c r="L39" s="230">
        <v>0</v>
      </c>
      <c r="M39" s="231"/>
      <c r="N39" s="231">
        <v>1.522</v>
      </c>
      <c r="O39" s="231">
        <v>0</v>
      </c>
      <c r="P39" s="232">
        <v>1.522</v>
      </c>
      <c r="Q39" s="217"/>
      <c r="R39" s="91"/>
    </row>
    <row r="40" spans="1:17" ht="44.25" customHeight="1">
      <c r="A40" s="248" t="s">
        <v>152</v>
      </c>
      <c r="B40" s="249"/>
      <c r="C40" s="328" t="s">
        <v>153</v>
      </c>
      <c r="D40" s="328"/>
      <c r="E40" s="250"/>
      <c r="F40" s="241" t="s">
        <v>41</v>
      </c>
      <c r="G40" s="230">
        <v>0</v>
      </c>
      <c r="H40" s="231"/>
      <c r="I40" s="231">
        <v>0</v>
      </c>
      <c r="J40" s="231">
        <v>0</v>
      </c>
      <c r="K40" s="232">
        <v>0</v>
      </c>
      <c r="L40" s="230">
        <v>0</v>
      </c>
      <c r="M40" s="231"/>
      <c r="N40" s="231">
        <v>0</v>
      </c>
      <c r="O40" s="231">
        <v>0</v>
      </c>
      <c r="P40" s="232">
        <v>0</v>
      </c>
      <c r="Q40" s="217"/>
    </row>
    <row r="41" spans="1:17" ht="44.25" customHeight="1">
      <c r="A41" s="248" t="s">
        <v>155</v>
      </c>
      <c r="B41" s="249"/>
      <c r="C41" s="328" t="s">
        <v>187</v>
      </c>
      <c r="D41" s="328"/>
      <c r="E41" s="250"/>
      <c r="F41" s="241"/>
      <c r="G41" s="230">
        <v>0</v>
      </c>
      <c r="H41" s="231"/>
      <c r="I41" s="231">
        <v>0</v>
      </c>
      <c r="J41" s="231">
        <v>0</v>
      </c>
      <c r="K41" s="232">
        <v>0</v>
      </c>
      <c r="L41" s="230">
        <v>0</v>
      </c>
      <c r="M41" s="231"/>
      <c r="N41" s="231">
        <v>0</v>
      </c>
      <c r="O41" s="231">
        <v>0</v>
      </c>
      <c r="P41" s="232">
        <v>0</v>
      </c>
      <c r="Q41" s="217"/>
    </row>
    <row r="42" spans="1:17" ht="44.25" customHeight="1">
      <c r="A42" s="248" t="s">
        <v>157</v>
      </c>
      <c r="B42" s="249"/>
      <c r="C42" s="328" t="s">
        <v>188</v>
      </c>
      <c r="D42" s="328"/>
      <c r="E42" s="250"/>
      <c r="F42" s="241" t="s">
        <v>149</v>
      </c>
      <c r="G42" s="230">
        <v>0</v>
      </c>
      <c r="H42" s="231"/>
      <c r="I42" s="231">
        <v>27.716</v>
      </c>
      <c r="J42" s="231">
        <v>0</v>
      </c>
      <c r="K42" s="232">
        <v>27.716</v>
      </c>
      <c r="L42" s="230">
        <v>0</v>
      </c>
      <c r="M42" s="231"/>
      <c r="N42" s="231">
        <v>29.105</v>
      </c>
      <c r="O42" s="231">
        <v>0</v>
      </c>
      <c r="P42" s="232">
        <v>29.105</v>
      </c>
      <c r="Q42" s="217"/>
    </row>
    <row r="43" spans="1:17" ht="44.25" customHeight="1">
      <c r="A43" s="248" t="s">
        <v>189</v>
      </c>
      <c r="B43" s="249"/>
      <c r="C43" s="328" t="s">
        <v>190</v>
      </c>
      <c r="D43" s="328"/>
      <c r="E43" s="250"/>
      <c r="F43" s="241" t="s">
        <v>149</v>
      </c>
      <c r="G43" s="230">
        <v>0</v>
      </c>
      <c r="H43" s="231"/>
      <c r="I43" s="231">
        <v>0</v>
      </c>
      <c r="J43" s="231">
        <v>2.361</v>
      </c>
      <c r="K43" s="232">
        <v>2.361</v>
      </c>
      <c r="L43" s="230">
        <v>0</v>
      </c>
      <c r="M43" s="231"/>
      <c r="N43" s="231">
        <v>0</v>
      </c>
      <c r="O43" s="231">
        <v>2.845</v>
      </c>
      <c r="P43" s="232">
        <v>2.845</v>
      </c>
      <c r="Q43" s="217"/>
    </row>
    <row r="44" spans="1:17" ht="44.25" customHeight="1">
      <c r="A44" s="248" t="s">
        <v>152</v>
      </c>
      <c r="B44" s="249"/>
      <c r="C44" s="328" t="s">
        <v>153</v>
      </c>
      <c r="D44" s="328"/>
      <c r="E44" s="250"/>
      <c r="F44" s="242" t="s">
        <v>191</v>
      </c>
      <c r="G44" s="230">
        <v>0</v>
      </c>
      <c r="H44" s="231"/>
      <c r="I44" s="231">
        <v>0</v>
      </c>
      <c r="J44" s="231">
        <v>0</v>
      </c>
      <c r="K44" s="232">
        <v>0</v>
      </c>
      <c r="L44" s="230">
        <v>0</v>
      </c>
      <c r="M44" s="231"/>
      <c r="N44" s="231">
        <v>0</v>
      </c>
      <c r="O44" s="231">
        <v>0</v>
      </c>
      <c r="P44" s="232">
        <v>0</v>
      </c>
      <c r="Q44" s="217"/>
    </row>
    <row r="45" spans="1:17" ht="44.25" customHeight="1">
      <c r="A45" s="248" t="s">
        <v>155</v>
      </c>
      <c r="B45" s="249"/>
      <c r="C45" s="328" t="s">
        <v>192</v>
      </c>
      <c r="D45" s="328"/>
      <c r="E45" s="250"/>
      <c r="F45" s="241" t="s">
        <v>181</v>
      </c>
      <c r="G45" s="230">
        <v>0</v>
      </c>
      <c r="H45" s="231"/>
      <c r="I45" s="231">
        <v>0</v>
      </c>
      <c r="J45" s="231">
        <v>18.355</v>
      </c>
      <c r="K45" s="232">
        <v>0</v>
      </c>
      <c r="L45" s="230">
        <v>0</v>
      </c>
      <c r="M45" s="231"/>
      <c r="N45" s="231">
        <v>0</v>
      </c>
      <c r="O45" s="231">
        <v>18.355</v>
      </c>
      <c r="P45" s="232">
        <v>0</v>
      </c>
      <c r="Q45" s="217"/>
    </row>
    <row r="46" spans="1:17" ht="44.25" customHeight="1">
      <c r="A46" s="248" t="s">
        <v>193</v>
      </c>
      <c r="B46" s="249"/>
      <c r="C46" s="328" t="s">
        <v>194</v>
      </c>
      <c r="D46" s="328"/>
      <c r="E46" s="250"/>
      <c r="F46" s="241" t="s">
        <v>149</v>
      </c>
      <c r="G46" s="230">
        <v>0</v>
      </c>
      <c r="H46" s="231"/>
      <c r="I46" s="231">
        <v>0</v>
      </c>
      <c r="J46" s="231">
        <v>0</v>
      </c>
      <c r="K46" s="232">
        <v>0</v>
      </c>
      <c r="L46" s="230">
        <v>0</v>
      </c>
      <c r="M46" s="231"/>
      <c r="N46" s="231">
        <v>0</v>
      </c>
      <c r="O46" s="231">
        <v>0</v>
      </c>
      <c r="P46" s="232">
        <v>0</v>
      </c>
      <c r="Q46" s="217"/>
    </row>
    <row r="47" spans="1:17" ht="44.25" customHeight="1" thickBot="1">
      <c r="A47" s="260" t="s">
        <v>195</v>
      </c>
      <c r="B47" s="261"/>
      <c r="C47" s="350" t="s">
        <v>196</v>
      </c>
      <c r="D47" s="350"/>
      <c r="E47" s="262"/>
      <c r="F47" s="243" t="s">
        <v>149</v>
      </c>
      <c r="G47" s="233">
        <v>0</v>
      </c>
      <c r="H47" s="234"/>
      <c r="I47" s="234">
        <v>0</v>
      </c>
      <c r="J47" s="235">
        <v>0.019</v>
      </c>
      <c r="K47" s="235">
        <v>0.019</v>
      </c>
      <c r="L47" s="233">
        <v>0</v>
      </c>
      <c r="M47" s="234"/>
      <c r="N47" s="234">
        <v>0</v>
      </c>
      <c r="O47" s="235">
        <v>0.019</v>
      </c>
      <c r="P47" s="235">
        <v>0.019</v>
      </c>
      <c r="Q47" s="217"/>
    </row>
    <row r="48" spans="1:17" s="72" customFormat="1" ht="44.25" customHeight="1" thickBot="1">
      <c r="A48" s="263" t="s">
        <v>197</v>
      </c>
      <c r="B48" s="264"/>
      <c r="C48" s="351" t="s">
        <v>198</v>
      </c>
      <c r="D48" s="351"/>
      <c r="E48" s="265"/>
      <c r="F48" s="244" t="s">
        <v>149</v>
      </c>
      <c r="G48" s="236">
        <v>0</v>
      </c>
      <c r="H48" s="237"/>
      <c r="I48" s="237">
        <v>1.203</v>
      </c>
      <c r="J48" s="237">
        <v>2.38</v>
      </c>
      <c r="K48" s="238">
        <v>3.583</v>
      </c>
      <c r="L48" s="236">
        <v>0</v>
      </c>
      <c r="M48" s="237"/>
      <c r="N48" s="237">
        <v>1.798</v>
      </c>
      <c r="O48" s="237">
        <v>2.864</v>
      </c>
      <c r="P48" s="238">
        <v>4.66</v>
      </c>
      <c r="Q48" s="217"/>
    </row>
    <row r="49" spans="1:17" ht="15.75">
      <c r="A49" s="217"/>
      <c r="B49" s="217"/>
      <c r="C49" s="217"/>
      <c r="D49" s="217"/>
      <c r="E49" s="217"/>
      <c r="F49" s="217"/>
      <c r="G49" s="239"/>
      <c r="H49" s="239"/>
      <c r="I49" s="239"/>
      <c r="J49" s="239"/>
      <c r="K49" s="239"/>
      <c r="L49" s="239"/>
      <c r="M49" s="239"/>
      <c r="N49" s="239"/>
      <c r="O49" s="239"/>
      <c r="P49" s="239"/>
      <c r="Q49" s="217"/>
    </row>
    <row r="50" spans="1:16" ht="20.25" customHeight="1">
      <c r="A50" s="219" t="s">
        <v>244</v>
      </c>
      <c r="B50" s="67"/>
      <c r="C50" s="67"/>
      <c r="D50" s="67"/>
      <c r="E50" s="67"/>
      <c r="F50" s="67"/>
      <c r="G50" s="266"/>
      <c r="H50" s="266"/>
      <c r="I50" s="266"/>
      <c r="J50" s="6"/>
      <c r="K50" s="6"/>
      <c r="L50" s="6"/>
      <c r="M50" s="6"/>
      <c r="N50" s="6"/>
      <c r="O50" s="6"/>
      <c r="P50" s="6"/>
    </row>
    <row r="51" spans="1:16" ht="12.75" customHeight="1">
      <c r="A51" s="69"/>
      <c r="B51" s="341"/>
      <c r="C51" s="341"/>
      <c r="D51" s="341"/>
      <c r="E51" s="341"/>
      <c r="F51" s="341"/>
      <c r="G51" s="341"/>
      <c r="H51" s="341"/>
      <c r="I51" s="341"/>
      <c r="J51" s="341"/>
      <c r="K51" s="341"/>
      <c r="L51" s="341"/>
      <c r="M51" s="341"/>
      <c r="N51" s="341"/>
      <c r="O51" s="341"/>
      <c r="P51" s="341"/>
    </row>
  </sheetData>
  <sheetProtection/>
  <mergeCells count="46">
    <mergeCell ref="C25:D25"/>
    <mergeCell ref="C26:D26"/>
    <mergeCell ref="C12:D12"/>
    <mergeCell ref="C38:D38"/>
    <mergeCell ref="C16:D16"/>
    <mergeCell ref="C17:D17"/>
    <mergeCell ref="C31:D31"/>
    <mergeCell ref="C32:D32"/>
    <mergeCell ref="C33:D33"/>
    <mergeCell ref="C34:D34"/>
    <mergeCell ref="C36:D36"/>
    <mergeCell ref="C37:D37"/>
    <mergeCell ref="C35:D35"/>
    <mergeCell ref="C48:D48"/>
    <mergeCell ref="C42:D42"/>
    <mergeCell ref="C43:D43"/>
    <mergeCell ref="C44:D44"/>
    <mergeCell ref="C45:D45"/>
    <mergeCell ref="C46:D46"/>
    <mergeCell ref="C18:D18"/>
    <mergeCell ref="C19:D19"/>
    <mergeCell ref="C20:D20"/>
    <mergeCell ref="C21:D21"/>
    <mergeCell ref="C22:D22"/>
    <mergeCell ref="C47:D47"/>
    <mergeCell ref="C39:D39"/>
    <mergeCell ref="C40:D40"/>
    <mergeCell ref="C41:D41"/>
    <mergeCell ref="C30:D30"/>
    <mergeCell ref="A27:A29"/>
    <mergeCell ref="C27:D27"/>
    <mergeCell ref="A22:A24"/>
    <mergeCell ref="B51:P51"/>
    <mergeCell ref="F7:F8"/>
    <mergeCell ref="G7:K7"/>
    <mergeCell ref="L7:P7"/>
    <mergeCell ref="C11:D11"/>
    <mergeCell ref="F27:F29"/>
    <mergeCell ref="F22:F24"/>
    <mergeCell ref="B9:E9"/>
    <mergeCell ref="C10:D10"/>
    <mergeCell ref="C13:D13"/>
    <mergeCell ref="C14:D14"/>
    <mergeCell ref="C15:D15"/>
    <mergeCell ref="A7:A8"/>
    <mergeCell ref="B7:E8"/>
  </mergeCells>
  <printOptions/>
  <pageMargins left="0.16" right="0.16" top="0.31" bottom="0.22" header="0.22" footer="0.17"/>
  <pageSetup fitToHeight="1" fitToWidth="1" horizontalDpi="600" verticalDpi="600" orientation="portrait" paperSize="9" scale="4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56"/>
  <sheetViews>
    <sheetView zoomScalePageLayoutView="0" workbookViewId="0" topLeftCell="A19">
      <selection activeCell="M31" sqref="M31"/>
    </sheetView>
  </sheetViews>
  <sheetFormatPr defaultColWidth="9.00390625" defaultRowHeight="12.75"/>
  <cols>
    <col min="1" max="1" width="4.75390625" style="68" bestFit="1" customWidth="1"/>
    <col min="2" max="2" width="29.75390625" style="68" customWidth="1"/>
    <col min="3" max="3" width="7.75390625" style="68" customWidth="1"/>
    <col min="4" max="4" width="4.625" style="68" customWidth="1"/>
    <col min="5" max="5" width="4.75390625" style="68" customWidth="1"/>
    <col min="6" max="6" width="7.125" style="68" customWidth="1"/>
    <col min="7" max="8" width="7.625" style="68" customWidth="1"/>
    <col min="9" max="9" width="4.125" style="68" customWidth="1"/>
    <col min="10" max="10" width="4.75390625" style="68" customWidth="1"/>
    <col min="11" max="11" width="7.25390625" style="68" customWidth="1"/>
    <col min="12" max="13" width="8.00390625" style="68" customWidth="1"/>
    <col min="14" max="15" width="4.875" style="68" customWidth="1"/>
    <col min="16" max="16" width="7.00390625" style="68" customWidth="1"/>
    <col min="17" max="17" width="8.00390625" style="68" customWidth="1"/>
    <col min="18" max="18" width="8.625" style="68" customWidth="1"/>
    <col min="19" max="20" width="4.75390625" style="68" customWidth="1"/>
    <col min="21" max="21" width="7.375" style="68" customWidth="1"/>
    <col min="22" max="22" width="8.00390625" style="68" customWidth="1"/>
    <col min="23" max="23" width="7.875" style="68" customWidth="1"/>
    <col min="24" max="24" width="5.00390625" style="68" customWidth="1"/>
    <col min="25" max="25" width="5.125" style="68" customWidth="1"/>
    <col min="26" max="26" width="7.00390625" style="68" customWidth="1"/>
    <col min="27" max="27" width="7.25390625" style="68" customWidth="1"/>
    <col min="28" max="28" width="7.75390625" style="68" customWidth="1"/>
    <col min="29" max="29" width="5.00390625" style="68" customWidth="1"/>
    <col min="30" max="30" width="5.375" style="68" customWidth="1"/>
    <col min="31" max="31" width="6.375" style="68" customWidth="1"/>
    <col min="32" max="32" width="7.25390625" style="68" customWidth="1"/>
    <col min="33" max="16384" width="9.125" style="68" customWidth="1"/>
  </cols>
  <sheetData>
    <row r="1" spans="1:32" ht="15.75">
      <c r="A1" s="154"/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5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155" t="s">
        <v>200</v>
      </c>
    </row>
    <row r="2" spans="1:32" ht="15.75">
      <c r="A2" s="359" t="s">
        <v>201</v>
      </c>
      <c r="B2" s="359"/>
      <c r="C2" s="359"/>
      <c r="D2" s="359"/>
      <c r="E2" s="359"/>
      <c r="F2" s="359"/>
      <c r="G2" s="359"/>
      <c r="H2" s="359"/>
      <c r="I2" s="359"/>
      <c r="J2" s="359"/>
      <c r="K2" s="359"/>
      <c r="L2" s="359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</row>
    <row r="3" spans="1:32" ht="15.75">
      <c r="A3" s="359" t="s">
        <v>320</v>
      </c>
      <c r="B3" s="359"/>
      <c r="C3" s="359"/>
      <c r="D3" s="359"/>
      <c r="E3" s="359"/>
      <c r="F3" s="359"/>
      <c r="G3" s="359"/>
      <c r="H3" s="359"/>
      <c r="I3" s="359"/>
      <c r="J3" s="359"/>
      <c r="K3" s="359"/>
      <c r="L3" s="359"/>
      <c r="M3" s="154"/>
      <c r="N3" s="154"/>
      <c r="O3" s="154"/>
      <c r="P3" s="154"/>
      <c r="Q3" s="154"/>
      <c r="R3" s="154"/>
      <c r="S3" s="154"/>
      <c r="T3" s="154"/>
      <c r="U3" s="154"/>
      <c r="V3" s="154"/>
      <c r="W3" s="154"/>
      <c r="X3" s="154"/>
      <c r="Y3" s="154"/>
      <c r="Z3" s="154"/>
      <c r="AA3" s="154"/>
      <c r="AB3" s="154"/>
      <c r="AC3" s="154"/>
      <c r="AD3" s="154"/>
      <c r="AE3" s="154"/>
      <c r="AF3" s="154"/>
    </row>
    <row r="4" spans="1:32" ht="15.75">
      <c r="A4" s="154"/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  <c r="U4" s="154"/>
      <c r="V4" s="154"/>
      <c r="W4" s="154"/>
      <c r="X4" s="154"/>
      <c r="Y4" s="154"/>
      <c r="Z4" s="154"/>
      <c r="AA4" s="154"/>
      <c r="AB4" s="154"/>
      <c r="AC4" s="154"/>
      <c r="AD4" s="154"/>
      <c r="AE4" s="154"/>
      <c r="AF4" s="154"/>
    </row>
    <row r="5" spans="1:32" ht="12.75" customHeight="1">
      <c r="A5" s="156"/>
      <c r="B5" s="157"/>
      <c r="C5" s="158"/>
      <c r="D5" s="156"/>
      <c r="E5" s="156"/>
      <c r="F5" s="156"/>
      <c r="G5" s="156"/>
      <c r="H5" s="156"/>
      <c r="I5" s="156"/>
      <c r="J5" s="156"/>
      <c r="K5" s="159"/>
      <c r="L5" s="159"/>
      <c r="M5" s="156"/>
      <c r="N5" s="159"/>
      <c r="O5" s="156"/>
      <c r="P5" s="156"/>
      <c r="Q5" s="156"/>
      <c r="R5" s="158"/>
      <c r="S5" s="156"/>
      <c r="T5" s="156"/>
      <c r="U5" s="156"/>
      <c r="V5" s="156"/>
      <c r="W5" s="156"/>
      <c r="X5" s="156"/>
      <c r="Y5" s="156"/>
      <c r="Z5" s="159"/>
      <c r="AA5" s="159"/>
      <c r="AB5" s="156"/>
      <c r="AC5" s="159"/>
      <c r="AD5" s="156"/>
      <c r="AE5" s="156"/>
      <c r="AF5" s="156"/>
    </row>
    <row r="6" spans="1:32" ht="17.25" customHeight="1" thickBot="1">
      <c r="A6" s="156"/>
      <c r="B6" s="160"/>
      <c r="C6" s="158"/>
      <c r="D6" s="156"/>
      <c r="E6" s="156"/>
      <c r="F6" s="156"/>
      <c r="G6" s="156"/>
      <c r="H6" s="158"/>
      <c r="I6" s="156"/>
      <c r="J6" s="156"/>
      <c r="K6" s="156"/>
      <c r="L6" s="156"/>
      <c r="M6" s="156"/>
      <c r="N6" s="156"/>
      <c r="O6" s="156"/>
      <c r="P6" s="156"/>
      <c r="Q6" s="156"/>
      <c r="R6" s="158"/>
      <c r="S6" s="156"/>
      <c r="T6" s="156"/>
      <c r="U6" s="156"/>
      <c r="V6" s="156"/>
      <c r="W6" s="158"/>
      <c r="X6" s="156"/>
      <c r="Y6" s="156"/>
      <c r="Z6" s="156"/>
      <c r="AA6" s="156"/>
      <c r="AB6" s="156"/>
      <c r="AC6" s="156"/>
      <c r="AD6" s="156"/>
      <c r="AE6" s="156"/>
      <c r="AF6" s="156"/>
    </row>
    <row r="7" spans="1:32" ht="12.75" customHeight="1">
      <c r="A7" s="355" t="s">
        <v>121</v>
      </c>
      <c r="B7" s="357" t="s">
        <v>122</v>
      </c>
      <c r="C7" s="352" t="s">
        <v>324</v>
      </c>
      <c r="D7" s="353"/>
      <c r="E7" s="353"/>
      <c r="F7" s="353"/>
      <c r="G7" s="354"/>
      <c r="H7" s="352" t="s">
        <v>325</v>
      </c>
      <c r="I7" s="353"/>
      <c r="J7" s="353"/>
      <c r="K7" s="353"/>
      <c r="L7" s="354"/>
      <c r="M7" s="352" t="s">
        <v>326</v>
      </c>
      <c r="N7" s="353"/>
      <c r="O7" s="353"/>
      <c r="P7" s="353"/>
      <c r="Q7" s="354"/>
      <c r="R7" s="352" t="s">
        <v>321</v>
      </c>
      <c r="S7" s="353"/>
      <c r="T7" s="353"/>
      <c r="U7" s="353"/>
      <c r="V7" s="354"/>
      <c r="W7" s="352" t="s">
        <v>322</v>
      </c>
      <c r="X7" s="353"/>
      <c r="Y7" s="353"/>
      <c r="Z7" s="353"/>
      <c r="AA7" s="354"/>
      <c r="AB7" s="352" t="s">
        <v>323</v>
      </c>
      <c r="AC7" s="353"/>
      <c r="AD7" s="353"/>
      <c r="AE7" s="353"/>
      <c r="AF7" s="354"/>
    </row>
    <row r="8" spans="1:32" ht="25.5" customHeight="1" thickBot="1">
      <c r="A8" s="356"/>
      <c r="B8" s="358"/>
      <c r="C8" s="161" t="s">
        <v>123</v>
      </c>
      <c r="D8" s="162" t="s">
        <v>124</v>
      </c>
      <c r="E8" s="162" t="s">
        <v>125</v>
      </c>
      <c r="F8" s="162" t="s">
        <v>126</v>
      </c>
      <c r="G8" s="163" t="s">
        <v>127</v>
      </c>
      <c r="H8" s="161" t="s">
        <v>123</v>
      </c>
      <c r="I8" s="162" t="s">
        <v>124</v>
      </c>
      <c r="J8" s="162" t="s">
        <v>125</v>
      </c>
      <c r="K8" s="162" t="s">
        <v>126</v>
      </c>
      <c r="L8" s="163" t="s">
        <v>127</v>
      </c>
      <c r="M8" s="161" t="s">
        <v>123</v>
      </c>
      <c r="N8" s="162" t="s">
        <v>124</v>
      </c>
      <c r="O8" s="162" t="s">
        <v>125</v>
      </c>
      <c r="P8" s="162" t="s">
        <v>126</v>
      </c>
      <c r="Q8" s="163" t="s">
        <v>127</v>
      </c>
      <c r="R8" s="161" t="s">
        <v>123</v>
      </c>
      <c r="S8" s="162" t="s">
        <v>124</v>
      </c>
      <c r="T8" s="162" t="s">
        <v>125</v>
      </c>
      <c r="U8" s="162" t="s">
        <v>126</v>
      </c>
      <c r="V8" s="163" t="s">
        <v>127</v>
      </c>
      <c r="W8" s="161" t="s">
        <v>123</v>
      </c>
      <c r="X8" s="162" t="s">
        <v>124</v>
      </c>
      <c r="Y8" s="162" t="s">
        <v>125</v>
      </c>
      <c r="Z8" s="162" t="s">
        <v>126</v>
      </c>
      <c r="AA8" s="163" t="s">
        <v>127</v>
      </c>
      <c r="AB8" s="161" t="s">
        <v>123</v>
      </c>
      <c r="AC8" s="162" t="s">
        <v>124</v>
      </c>
      <c r="AD8" s="162" t="s">
        <v>125</v>
      </c>
      <c r="AE8" s="162" t="s">
        <v>126</v>
      </c>
      <c r="AF8" s="163" t="s">
        <v>127</v>
      </c>
    </row>
    <row r="9" spans="1:32" ht="12.75" customHeight="1">
      <c r="A9" s="164">
        <v>1</v>
      </c>
      <c r="B9" s="165">
        <v>2</v>
      </c>
      <c r="C9" s="166">
        <v>3</v>
      </c>
      <c r="D9" s="167">
        <v>4</v>
      </c>
      <c r="E9" s="168">
        <v>5</v>
      </c>
      <c r="F9" s="167">
        <v>6</v>
      </c>
      <c r="G9" s="165">
        <v>7</v>
      </c>
      <c r="H9" s="166">
        <v>8</v>
      </c>
      <c r="I9" s="167">
        <v>9</v>
      </c>
      <c r="J9" s="168">
        <v>10</v>
      </c>
      <c r="K9" s="167">
        <v>11</v>
      </c>
      <c r="L9" s="165">
        <v>12</v>
      </c>
      <c r="M9" s="166">
        <v>13</v>
      </c>
      <c r="N9" s="167">
        <v>14</v>
      </c>
      <c r="O9" s="168">
        <v>15</v>
      </c>
      <c r="P9" s="167">
        <v>16</v>
      </c>
      <c r="Q9" s="165">
        <v>17</v>
      </c>
      <c r="R9" s="166">
        <v>18</v>
      </c>
      <c r="S9" s="167">
        <v>19</v>
      </c>
      <c r="T9" s="168">
        <v>20</v>
      </c>
      <c r="U9" s="167">
        <v>21</v>
      </c>
      <c r="V9" s="165">
        <v>22</v>
      </c>
      <c r="W9" s="166">
        <v>23</v>
      </c>
      <c r="X9" s="167">
        <v>24</v>
      </c>
      <c r="Y9" s="168">
        <v>25</v>
      </c>
      <c r="Z9" s="167">
        <v>26</v>
      </c>
      <c r="AA9" s="165">
        <v>27</v>
      </c>
      <c r="AB9" s="166">
        <v>28</v>
      </c>
      <c r="AC9" s="167">
        <v>29</v>
      </c>
      <c r="AD9" s="168">
        <v>30</v>
      </c>
      <c r="AE9" s="167">
        <v>31</v>
      </c>
      <c r="AF9" s="165">
        <v>32</v>
      </c>
    </row>
    <row r="10" spans="1:32" ht="12.75" customHeight="1">
      <c r="A10" s="169" t="s">
        <v>128</v>
      </c>
      <c r="B10" s="170" t="s">
        <v>129</v>
      </c>
      <c r="C10" s="171">
        <v>24.544</v>
      </c>
      <c r="D10" s="172"/>
      <c r="E10" s="172"/>
      <c r="F10" s="172">
        <v>24.544</v>
      </c>
      <c r="G10" s="173"/>
      <c r="H10" s="171">
        <v>12.272</v>
      </c>
      <c r="I10" s="172"/>
      <c r="J10" s="172"/>
      <c r="K10" s="172">
        <v>12.272</v>
      </c>
      <c r="L10" s="173"/>
      <c r="M10" s="171">
        <v>12.272</v>
      </c>
      <c r="N10" s="172"/>
      <c r="O10" s="172"/>
      <c r="P10" s="172">
        <v>12.272</v>
      </c>
      <c r="Q10" s="173"/>
      <c r="R10" s="171">
        <v>27.716</v>
      </c>
      <c r="S10" s="172"/>
      <c r="T10" s="172"/>
      <c r="U10" s="171">
        <v>27.716</v>
      </c>
      <c r="V10" s="173"/>
      <c r="W10" s="171">
        <v>11.74</v>
      </c>
      <c r="X10" s="172"/>
      <c r="Y10" s="172"/>
      <c r="Z10" s="172">
        <v>11.74</v>
      </c>
      <c r="AA10" s="173"/>
      <c r="AB10" s="171">
        <v>15.976</v>
      </c>
      <c r="AC10" s="172"/>
      <c r="AD10" s="172"/>
      <c r="AE10" s="172">
        <v>15.976</v>
      </c>
      <c r="AF10" s="173"/>
    </row>
    <row r="11" spans="1:32" ht="12.75" customHeight="1">
      <c r="A11" s="174" t="s">
        <v>130</v>
      </c>
      <c r="B11" s="175" t="s">
        <v>131</v>
      </c>
      <c r="C11" s="171">
        <v>24.544</v>
      </c>
      <c r="D11" s="176"/>
      <c r="E11" s="176"/>
      <c r="F11" s="176">
        <v>24.544</v>
      </c>
      <c r="G11" s="177"/>
      <c r="H11" s="171">
        <v>12.272</v>
      </c>
      <c r="I11" s="176"/>
      <c r="J11" s="176"/>
      <c r="K11" s="176">
        <v>12.272</v>
      </c>
      <c r="L11" s="178">
        <v>11.515</v>
      </c>
      <c r="M11" s="171">
        <v>12.272</v>
      </c>
      <c r="N11" s="176"/>
      <c r="O11" s="176"/>
      <c r="P11" s="172">
        <v>12.272</v>
      </c>
      <c r="Q11" s="178">
        <v>11.515</v>
      </c>
      <c r="R11" s="171">
        <v>27.716</v>
      </c>
      <c r="S11" s="176"/>
      <c r="T11" s="176"/>
      <c r="U11" s="171">
        <v>27.716</v>
      </c>
      <c r="V11" s="177">
        <v>17.218</v>
      </c>
      <c r="W11" s="171">
        <v>11.74</v>
      </c>
      <c r="X11" s="176"/>
      <c r="Y11" s="176"/>
      <c r="Z11" s="176">
        <v>11.74</v>
      </c>
      <c r="AA11" s="178">
        <v>8.884</v>
      </c>
      <c r="AB11" s="171">
        <v>15.976</v>
      </c>
      <c r="AC11" s="176"/>
      <c r="AD11" s="176"/>
      <c r="AE11" s="176">
        <v>15.976</v>
      </c>
      <c r="AF11" s="178">
        <v>8.334</v>
      </c>
    </row>
    <row r="12" spans="1:32" ht="12.75" customHeight="1">
      <c r="A12" s="174"/>
      <c r="B12" s="175" t="s">
        <v>132</v>
      </c>
      <c r="C12" s="171"/>
      <c r="D12" s="176"/>
      <c r="E12" s="176"/>
      <c r="F12" s="176"/>
      <c r="G12" s="177"/>
      <c r="H12" s="171"/>
      <c r="I12" s="176"/>
      <c r="J12" s="176"/>
      <c r="K12" s="176"/>
      <c r="L12" s="177"/>
      <c r="M12" s="171"/>
      <c r="N12" s="176"/>
      <c r="O12" s="176"/>
      <c r="P12" s="172"/>
      <c r="Q12" s="177"/>
      <c r="R12" s="171"/>
      <c r="S12" s="176"/>
      <c r="T12" s="176"/>
      <c r="U12" s="176"/>
      <c r="V12" s="177"/>
      <c r="W12" s="171"/>
      <c r="X12" s="176"/>
      <c r="Y12" s="176"/>
      <c r="Z12" s="176"/>
      <c r="AA12" s="177"/>
      <c r="AB12" s="171"/>
      <c r="AC12" s="176"/>
      <c r="AD12" s="176"/>
      <c r="AE12" s="176"/>
      <c r="AF12" s="177"/>
    </row>
    <row r="13" spans="1:32" ht="12.75" customHeight="1">
      <c r="A13" s="174"/>
      <c r="B13" s="175" t="s">
        <v>124</v>
      </c>
      <c r="C13" s="171"/>
      <c r="D13" s="179"/>
      <c r="E13" s="176"/>
      <c r="F13" s="176"/>
      <c r="G13" s="177"/>
      <c r="H13" s="171"/>
      <c r="I13" s="179"/>
      <c r="J13" s="176"/>
      <c r="K13" s="176"/>
      <c r="L13" s="177"/>
      <c r="M13" s="171"/>
      <c r="N13" s="179"/>
      <c r="O13" s="176"/>
      <c r="P13" s="172"/>
      <c r="Q13" s="177"/>
      <c r="R13" s="171"/>
      <c r="S13" s="179"/>
      <c r="T13" s="176"/>
      <c r="U13" s="176"/>
      <c r="V13" s="177"/>
      <c r="W13" s="171"/>
      <c r="X13" s="179"/>
      <c r="Y13" s="176"/>
      <c r="Z13" s="176"/>
      <c r="AA13" s="177"/>
      <c r="AB13" s="171"/>
      <c r="AC13" s="179"/>
      <c r="AD13" s="176"/>
      <c r="AE13" s="176"/>
      <c r="AF13" s="177"/>
    </row>
    <row r="14" spans="1:32" ht="12.75" customHeight="1">
      <c r="A14" s="174"/>
      <c r="B14" s="175" t="s">
        <v>125</v>
      </c>
      <c r="C14" s="171"/>
      <c r="D14" s="176"/>
      <c r="E14" s="176"/>
      <c r="F14" s="176"/>
      <c r="G14" s="177"/>
      <c r="H14" s="171"/>
      <c r="I14" s="176"/>
      <c r="J14" s="176"/>
      <c r="K14" s="176"/>
      <c r="L14" s="177"/>
      <c r="M14" s="171"/>
      <c r="N14" s="176"/>
      <c r="O14" s="176"/>
      <c r="P14" s="172"/>
      <c r="Q14" s="177"/>
      <c r="R14" s="171"/>
      <c r="S14" s="176"/>
      <c r="T14" s="176"/>
      <c r="U14" s="176"/>
      <c r="V14" s="177"/>
      <c r="W14" s="171"/>
      <c r="X14" s="176"/>
      <c r="Y14" s="176"/>
      <c r="Z14" s="176"/>
      <c r="AA14" s="177"/>
      <c r="AB14" s="171"/>
      <c r="AC14" s="176"/>
      <c r="AD14" s="176"/>
      <c r="AE14" s="176"/>
      <c r="AF14" s="177"/>
    </row>
    <row r="15" spans="1:32" ht="12.75" customHeight="1">
      <c r="A15" s="174"/>
      <c r="B15" s="175" t="s">
        <v>133</v>
      </c>
      <c r="C15" s="171">
        <v>24.544</v>
      </c>
      <c r="D15" s="176"/>
      <c r="E15" s="176"/>
      <c r="F15" s="176">
        <v>24.544</v>
      </c>
      <c r="G15" s="178">
        <v>23.03</v>
      </c>
      <c r="H15" s="171">
        <v>12.272</v>
      </c>
      <c r="I15" s="176"/>
      <c r="J15" s="176"/>
      <c r="K15" s="176">
        <v>12.272</v>
      </c>
      <c r="L15" s="178">
        <v>11.515</v>
      </c>
      <c r="M15" s="171">
        <v>12.272</v>
      </c>
      <c r="N15" s="176"/>
      <c r="O15" s="176"/>
      <c r="P15" s="172">
        <v>12.272</v>
      </c>
      <c r="Q15" s="178">
        <v>11.515</v>
      </c>
      <c r="R15" s="171">
        <v>27.716</v>
      </c>
      <c r="S15" s="176"/>
      <c r="T15" s="176"/>
      <c r="U15" s="171">
        <v>27.716</v>
      </c>
      <c r="V15" s="178">
        <v>17.218</v>
      </c>
      <c r="W15" s="171">
        <v>11.74</v>
      </c>
      <c r="X15" s="176"/>
      <c r="Y15" s="176"/>
      <c r="Z15" s="176">
        <v>11.74</v>
      </c>
      <c r="AA15" s="178">
        <v>8.884</v>
      </c>
      <c r="AB15" s="171">
        <v>15.976</v>
      </c>
      <c r="AC15" s="176"/>
      <c r="AD15" s="176"/>
      <c r="AE15" s="176">
        <v>15.976</v>
      </c>
      <c r="AF15" s="178">
        <v>8.334</v>
      </c>
    </row>
    <row r="16" spans="1:32" ht="12.75" customHeight="1">
      <c r="A16" s="174" t="s">
        <v>134</v>
      </c>
      <c r="B16" s="175" t="s">
        <v>135</v>
      </c>
      <c r="C16" s="171"/>
      <c r="D16" s="176"/>
      <c r="E16" s="176"/>
      <c r="F16" s="176"/>
      <c r="G16" s="177"/>
      <c r="H16" s="171"/>
      <c r="I16" s="176"/>
      <c r="J16" s="176"/>
      <c r="K16" s="176"/>
      <c r="L16" s="177"/>
      <c r="M16" s="171"/>
      <c r="N16" s="176"/>
      <c r="O16" s="176"/>
      <c r="P16" s="172"/>
      <c r="Q16" s="177"/>
      <c r="R16" s="171"/>
      <c r="S16" s="176"/>
      <c r="T16" s="176"/>
      <c r="U16" s="176"/>
      <c r="V16" s="177"/>
      <c r="W16" s="171"/>
      <c r="X16" s="176"/>
      <c r="Y16" s="176"/>
      <c r="Z16" s="176"/>
      <c r="AA16" s="177"/>
      <c r="AB16" s="171"/>
      <c r="AC16" s="176"/>
      <c r="AD16" s="176"/>
      <c r="AE16" s="176"/>
      <c r="AF16" s="177"/>
    </row>
    <row r="17" spans="1:32" ht="12.75" customHeight="1">
      <c r="A17" s="174" t="s">
        <v>202</v>
      </c>
      <c r="B17" s="175" t="s">
        <v>136</v>
      </c>
      <c r="C17" s="171"/>
      <c r="D17" s="176"/>
      <c r="E17" s="176"/>
      <c r="F17" s="176"/>
      <c r="G17" s="177"/>
      <c r="H17" s="171"/>
      <c r="I17" s="176"/>
      <c r="J17" s="176"/>
      <c r="K17" s="176"/>
      <c r="L17" s="177"/>
      <c r="M17" s="171"/>
      <c r="N17" s="176"/>
      <c r="O17" s="176"/>
      <c r="P17" s="172"/>
      <c r="Q17" s="177"/>
      <c r="R17" s="171"/>
      <c r="S17" s="176"/>
      <c r="T17" s="176"/>
      <c r="U17" s="176"/>
      <c r="V17" s="177"/>
      <c r="W17" s="171"/>
      <c r="X17" s="176"/>
      <c r="Y17" s="176"/>
      <c r="Z17" s="176"/>
      <c r="AA17" s="177"/>
      <c r="AB17" s="171"/>
      <c r="AC17" s="176"/>
      <c r="AD17" s="176"/>
      <c r="AE17" s="176"/>
      <c r="AF17" s="177"/>
    </row>
    <row r="18" spans="1:32" ht="12.75" customHeight="1">
      <c r="A18" s="174" t="s">
        <v>137</v>
      </c>
      <c r="B18" s="175" t="s">
        <v>203</v>
      </c>
      <c r="C18" s="171"/>
      <c r="D18" s="176"/>
      <c r="E18" s="176"/>
      <c r="F18" s="176"/>
      <c r="G18" s="177"/>
      <c r="H18" s="171"/>
      <c r="I18" s="176"/>
      <c r="J18" s="176"/>
      <c r="K18" s="176"/>
      <c r="L18" s="177"/>
      <c r="M18" s="171"/>
      <c r="N18" s="176"/>
      <c r="O18" s="176"/>
      <c r="P18" s="172"/>
      <c r="Q18" s="177"/>
      <c r="R18" s="171"/>
      <c r="S18" s="176"/>
      <c r="T18" s="176"/>
      <c r="U18" s="176"/>
      <c r="V18" s="177"/>
      <c r="W18" s="171"/>
      <c r="X18" s="176"/>
      <c r="Y18" s="176"/>
      <c r="Z18" s="176"/>
      <c r="AA18" s="177"/>
      <c r="AB18" s="171"/>
      <c r="AC18" s="176"/>
      <c r="AD18" s="176"/>
      <c r="AE18" s="176"/>
      <c r="AF18" s="177"/>
    </row>
    <row r="19" spans="1:32" ht="12.75" customHeight="1">
      <c r="A19" s="169" t="s">
        <v>204</v>
      </c>
      <c r="B19" s="170" t="s">
        <v>138</v>
      </c>
      <c r="C19" s="171">
        <v>3.93</v>
      </c>
      <c r="D19" s="172"/>
      <c r="E19" s="172"/>
      <c r="F19" s="172">
        <v>1.514</v>
      </c>
      <c r="G19" s="173">
        <v>2.416</v>
      </c>
      <c r="H19" s="171">
        <v>1.965</v>
      </c>
      <c r="I19" s="172"/>
      <c r="J19" s="172"/>
      <c r="K19" s="172">
        <v>0.757</v>
      </c>
      <c r="L19" s="173">
        <v>1.208</v>
      </c>
      <c r="M19" s="171">
        <v>1.965</v>
      </c>
      <c r="N19" s="172"/>
      <c r="O19" s="172"/>
      <c r="P19" s="172">
        <v>0.757</v>
      </c>
      <c r="Q19" s="173">
        <v>1.208</v>
      </c>
      <c r="R19" s="171">
        <v>3.583</v>
      </c>
      <c r="S19" s="172"/>
      <c r="T19" s="172"/>
      <c r="U19" s="172">
        <v>1.203</v>
      </c>
      <c r="V19" s="173">
        <v>2.38</v>
      </c>
      <c r="W19" s="171">
        <v>1.766</v>
      </c>
      <c r="X19" s="172"/>
      <c r="Y19" s="172"/>
      <c r="Z19" s="172">
        <v>0.341</v>
      </c>
      <c r="AA19" s="173">
        <v>1.425</v>
      </c>
      <c r="AB19" s="171">
        <v>1.8170000000000002</v>
      </c>
      <c r="AC19" s="172"/>
      <c r="AD19" s="172"/>
      <c r="AE19" s="172">
        <v>0.8620000000000001</v>
      </c>
      <c r="AF19" s="173">
        <v>0.9549999999999998</v>
      </c>
    </row>
    <row r="20" spans="1:32" ht="12.75" customHeight="1">
      <c r="A20" s="174"/>
      <c r="B20" s="175" t="s">
        <v>205</v>
      </c>
      <c r="C20" s="180">
        <v>0.1601</v>
      </c>
      <c r="D20" s="181"/>
      <c r="E20" s="181"/>
      <c r="F20" s="181">
        <v>0.0617000000000001</v>
      </c>
      <c r="G20" s="182">
        <v>0.1049</v>
      </c>
      <c r="H20" s="180">
        <v>0.1601</v>
      </c>
      <c r="I20" s="181"/>
      <c r="J20" s="181"/>
      <c r="K20" s="181">
        <v>0.0617000000000001</v>
      </c>
      <c r="L20" s="182">
        <v>0.1049</v>
      </c>
      <c r="M20" s="181">
        <v>0.1601</v>
      </c>
      <c r="N20" s="181"/>
      <c r="O20" s="181"/>
      <c r="P20" s="181">
        <v>0.0617000000000001</v>
      </c>
      <c r="Q20" s="182">
        <v>0.1049</v>
      </c>
      <c r="R20" s="180">
        <v>0.1293</v>
      </c>
      <c r="S20" s="181"/>
      <c r="T20" s="181"/>
      <c r="U20" s="181">
        <v>0.0434</v>
      </c>
      <c r="V20" s="182">
        <v>0.1382</v>
      </c>
      <c r="W20" s="180">
        <v>0.1504</v>
      </c>
      <c r="X20" s="181"/>
      <c r="Y20" s="181"/>
      <c r="Z20" s="181">
        <v>0.029</v>
      </c>
      <c r="AA20" s="182">
        <v>0.1604</v>
      </c>
      <c r="AB20" s="180">
        <v>0.1137</v>
      </c>
      <c r="AC20" s="181"/>
      <c r="AD20" s="181"/>
      <c r="AE20" s="181">
        <v>0.054</v>
      </c>
      <c r="AF20" s="182">
        <v>0.1146</v>
      </c>
    </row>
    <row r="21" spans="1:32" ht="25.5" customHeight="1">
      <c r="A21" s="169" t="s">
        <v>206</v>
      </c>
      <c r="B21" s="183" t="s">
        <v>207</v>
      </c>
      <c r="C21" s="171">
        <v>0</v>
      </c>
      <c r="D21" s="172"/>
      <c r="E21" s="172"/>
      <c r="F21" s="172"/>
      <c r="G21" s="173"/>
      <c r="H21" s="171">
        <v>0</v>
      </c>
      <c r="I21" s="172"/>
      <c r="J21" s="172"/>
      <c r="K21" s="172"/>
      <c r="L21" s="173"/>
      <c r="M21" s="171">
        <v>0</v>
      </c>
      <c r="N21" s="172"/>
      <c r="O21" s="172"/>
      <c r="P21" s="172"/>
      <c r="Q21" s="173"/>
      <c r="R21" s="171"/>
      <c r="S21" s="172"/>
      <c r="T21" s="172"/>
      <c r="U21" s="172"/>
      <c r="V21" s="173"/>
      <c r="W21" s="171">
        <v>0</v>
      </c>
      <c r="X21" s="172"/>
      <c r="Y21" s="172"/>
      <c r="Z21" s="172"/>
      <c r="AA21" s="173"/>
      <c r="AB21" s="171"/>
      <c r="AC21" s="172"/>
      <c r="AD21" s="172"/>
      <c r="AE21" s="172"/>
      <c r="AF21" s="173"/>
    </row>
    <row r="22" spans="1:32" ht="12.75" customHeight="1">
      <c r="A22" s="169" t="s">
        <v>208</v>
      </c>
      <c r="B22" s="170" t="s">
        <v>209</v>
      </c>
      <c r="C22" s="171">
        <v>20.614</v>
      </c>
      <c r="D22" s="172"/>
      <c r="E22" s="172"/>
      <c r="F22" s="172"/>
      <c r="G22" s="173">
        <v>20.614</v>
      </c>
      <c r="H22" s="171">
        <v>10.307</v>
      </c>
      <c r="I22" s="172"/>
      <c r="J22" s="172"/>
      <c r="K22" s="172"/>
      <c r="L22" s="173">
        <v>10.307</v>
      </c>
      <c r="M22" s="171">
        <v>10.307</v>
      </c>
      <c r="N22" s="172"/>
      <c r="O22" s="172"/>
      <c r="P22" s="172"/>
      <c r="Q22" s="173">
        <v>10.307</v>
      </c>
      <c r="R22" s="171">
        <v>24.133</v>
      </c>
      <c r="S22" s="172"/>
      <c r="T22" s="172"/>
      <c r="U22" s="172">
        <v>9.295</v>
      </c>
      <c r="V22" s="173">
        <v>14.838</v>
      </c>
      <c r="W22" s="171">
        <v>9.974</v>
      </c>
      <c r="X22" s="172"/>
      <c r="Y22" s="172"/>
      <c r="Z22" s="172">
        <v>2.515</v>
      </c>
      <c r="AA22" s="173">
        <v>7.459</v>
      </c>
      <c r="AB22" s="171">
        <v>14.158999999999999</v>
      </c>
      <c r="AC22" s="172"/>
      <c r="AD22" s="172"/>
      <c r="AE22" s="172">
        <v>6.779999999999999</v>
      </c>
      <c r="AF22" s="173">
        <v>7.379</v>
      </c>
    </row>
    <row r="23" spans="1:32" ht="25.5" customHeight="1">
      <c r="A23" s="174" t="s">
        <v>139</v>
      </c>
      <c r="B23" s="175" t="s">
        <v>210</v>
      </c>
      <c r="C23" s="184"/>
      <c r="D23" s="176"/>
      <c r="E23" s="176"/>
      <c r="F23" s="176"/>
      <c r="G23" s="177"/>
      <c r="H23" s="184"/>
      <c r="I23" s="176"/>
      <c r="J23" s="176"/>
      <c r="K23" s="176"/>
      <c r="L23" s="177"/>
      <c r="M23" s="184"/>
      <c r="N23" s="176"/>
      <c r="O23" s="176"/>
      <c r="P23" s="176"/>
      <c r="Q23" s="177"/>
      <c r="R23" s="184"/>
      <c r="S23" s="176"/>
      <c r="T23" s="176"/>
      <c r="U23" s="176">
        <v>3.567</v>
      </c>
      <c r="V23" s="177">
        <v>14.838</v>
      </c>
      <c r="W23" s="184"/>
      <c r="X23" s="176"/>
      <c r="Y23" s="176"/>
      <c r="Z23" s="176">
        <v>1.787</v>
      </c>
      <c r="AA23" s="177">
        <v>7.419</v>
      </c>
      <c r="AB23" s="184"/>
      <c r="AC23" s="176"/>
      <c r="AD23" s="176"/>
      <c r="AE23" s="176">
        <v>1.7800000000000002</v>
      </c>
      <c r="AF23" s="177">
        <v>7.419</v>
      </c>
    </row>
    <row r="24" spans="1:32" ht="12.75" customHeight="1">
      <c r="A24" s="174"/>
      <c r="B24" s="175" t="s">
        <v>211</v>
      </c>
      <c r="C24" s="184"/>
      <c r="D24" s="176"/>
      <c r="E24" s="176"/>
      <c r="F24" s="176"/>
      <c r="G24" s="177"/>
      <c r="H24" s="184"/>
      <c r="I24" s="176"/>
      <c r="J24" s="176"/>
      <c r="K24" s="176"/>
      <c r="L24" s="177"/>
      <c r="M24" s="184"/>
      <c r="N24" s="176"/>
      <c r="O24" s="176"/>
      <c r="P24" s="176"/>
      <c r="Q24" s="177"/>
      <c r="R24" s="184"/>
      <c r="S24" s="176"/>
      <c r="T24" s="176"/>
      <c r="U24" s="176"/>
      <c r="V24" s="177"/>
      <c r="W24" s="184"/>
      <c r="X24" s="176"/>
      <c r="Y24" s="176"/>
      <c r="Z24" s="176"/>
      <c r="AA24" s="177"/>
      <c r="AB24" s="184"/>
      <c r="AC24" s="176"/>
      <c r="AD24" s="176"/>
      <c r="AE24" s="176"/>
      <c r="AF24" s="177"/>
    </row>
    <row r="25" spans="1:32" ht="25.5">
      <c r="A25" s="174"/>
      <c r="B25" s="175" t="s">
        <v>212</v>
      </c>
      <c r="C25" s="184"/>
      <c r="D25" s="176"/>
      <c r="E25" s="176"/>
      <c r="F25" s="176"/>
      <c r="G25" s="177"/>
      <c r="H25" s="184"/>
      <c r="I25" s="176"/>
      <c r="J25" s="176"/>
      <c r="K25" s="176"/>
      <c r="L25" s="177"/>
      <c r="M25" s="184"/>
      <c r="N25" s="176"/>
      <c r="O25" s="176"/>
      <c r="P25" s="176"/>
      <c r="Q25" s="177"/>
      <c r="R25" s="184"/>
      <c r="S25" s="176"/>
      <c r="T25" s="176"/>
      <c r="U25" s="176"/>
      <c r="V25" s="177"/>
      <c r="W25" s="184"/>
      <c r="X25" s="176"/>
      <c r="Y25" s="176"/>
      <c r="Z25" s="176"/>
      <c r="AA25" s="177"/>
      <c r="AB25" s="184"/>
      <c r="AC25" s="176"/>
      <c r="AD25" s="176"/>
      <c r="AE25" s="176"/>
      <c r="AF25" s="177"/>
    </row>
    <row r="26" spans="1:32" ht="12.75" customHeight="1">
      <c r="A26" s="174"/>
      <c r="B26" s="175" t="s">
        <v>213</v>
      </c>
      <c r="C26" s="184"/>
      <c r="D26" s="176"/>
      <c r="E26" s="176"/>
      <c r="F26" s="176"/>
      <c r="G26" s="177"/>
      <c r="H26" s="184"/>
      <c r="I26" s="176"/>
      <c r="J26" s="176"/>
      <c r="K26" s="176"/>
      <c r="L26" s="177"/>
      <c r="M26" s="184"/>
      <c r="N26" s="176"/>
      <c r="O26" s="176"/>
      <c r="P26" s="176"/>
      <c r="Q26" s="177"/>
      <c r="R26" s="184"/>
      <c r="S26" s="176"/>
      <c r="T26" s="176"/>
      <c r="U26" s="176"/>
      <c r="V26" s="177"/>
      <c r="W26" s="184"/>
      <c r="X26" s="176"/>
      <c r="Y26" s="176"/>
      <c r="Z26" s="176"/>
      <c r="AA26" s="177"/>
      <c r="AB26" s="184"/>
      <c r="AC26" s="176"/>
      <c r="AD26" s="176"/>
      <c r="AE26" s="176"/>
      <c r="AF26" s="177"/>
    </row>
    <row r="27" spans="1:32" ht="12.75" customHeight="1">
      <c r="A27" s="174" t="s">
        <v>140</v>
      </c>
      <c r="B27" s="185" t="s">
        <v>141</v>
      </c>
      <c r="C27" s="184"/>
      <c r="D27" s="176"/>
      <c r="E27" s="176"/>
      <c r="F27" s="176"/>
      <c r="G27" s="177"/>
      <c r="H27" s="184"/>
      <c r="I27" s="176"/>
      <c r="J27" s="176"/>
      <c r="K27" s="176"/>
      <c r="L27" s="177"/>
      <c r="M27" s="184"/>
      <c r="N27" s="176"/>
      <c r="O27" s="176"/>
      <c r="P27" s="176"/>
      <c r="Q27" s="177"/>
      <c r="R27" s="184"/>
      <c r="S27" s="176"/>
      <c r="T27" s="176"/>
      <c r="U27" s="176"/>
      <c r="V27" s="177"/>
      <c r="W27" s="184"/>
      <c r="X27" s="176"/>
      <c r="Y27" s="176"/>
      <c r="Z27" s="176"/>
      <c r="AA27" s="177"/>
      <c r="AB27" s="184"/>
      <c r="AC27" s="176"/>
      <c r="AD27" s="176"/>
      <c r="AE27" s="176"/>
      <c r="AF27" s="177"/>
    </row>
    <row r="28" spans="1:32" ht="24.75" customHeight="1" thickBot="1">
      <c r="A28" s="186" t="s">
        <v>142</v>
      </c>
      <c r="B28" s="187" t="s">
        <v>214</v>
      </c>
      <c r="C28" s="188"/>
      <c r="D28" s="189"/>
      <c r="E28" s="189"/>
      <c r="F28" s="189"/>
      <c r="G28" s="190"/>
      <c r="H28" s="188"/>
      <c r="I28" s="189"/>
      <c r="J28" s="189"/>
      <c r="K28" s="189"/>
      <c r="L28" s="190"/>
      <c r="M28" s="188"/>
      <c r="N28" s="189"/>
      <c r="O28" s="189"/>
      <c r="P28" s="189"/>
      <c r="Q28" s="190"/>
      <c r="R28" s="188"/>
      <c r="S28" s="189"/>
      <c r="T28" s="189"/>
      <c r="U28" s="189">
        <v>5.728</v>
      </c>
      <c r="V28" s="190"/>
      <c r="W28" s="188"/>
      <c r="X28" s="189"/>
      <c r="Y28" s="189"/>
      <c r="Z28" s="189">
        <v>0.728</v>
      </c>
      <c r="AA28" s="190"/>
      <c r="AB28" s="188"/>
      <c r="AC28" s="189"/>
      <c r="AD28" s="189"/>
      <c r="AE28" s="189">
        <v>5</v>
      </c>
      <c r="AF28" s="190"/>
    </row>
    <row r="29" spans="1:32" ht="12.75" customHeight="1" thickBot="1">
      <c r="A29" s="69"/>
      <c r="B29" s="70"/>
      <c r="C29" s="71"/>
      <c r="D29" s="69"/>
      <c r="E29" s="69"/>
      <c r="F29" s="69"/>
      <c r="G29" s="69"/>
      <c r="H29" s="71"/>
      <c r="I29" s="69"/>
      <c r="J29" s="69"/>
      <c r="K29" s="69"/>
      <c r="L29" s="69"/>
      <c r="M29" s="69"/>
      <c r="N29" s="69"/>
      <c r="O29" s="69"/>
      <c r="P29" s="69"/>
      <c r="Q29" s="69"/>
      <c r="R29" s="71"/>
      <c r="S29" s="69"/>
      <c r="T29" s="69"/>
      <c r="U29" s="69"/>
      <c r="V29" s="69"/>
      <c r="W29" s="71"/>
      <c r="X29" s="69"/>
      <c r="Y29" s="69"/>
      <c r="Z29" s="69"/>
      <c r="AA29" s="69"/>
      <c r="AB29" s="69"/>
      <c r="AC29" s="69"/>
      <c r="AD29" s="69"/>
      <c r="AE29" s="69"/>
      <c r="AF29" s="69"/>
    </row>
    <row r="30" spans="1:32" ht="12.75" customHeight="1">
      <c r="A30" s="355" t="s">
        <v>121</v>
      </c>
      <c r="B30" s="357" t="s">
        <v>122</v>
      </c>
      <c r="C30" s="352" t="s">
        <v>327</v>
      </c>
      <c r="D30" s="353"/>
      <c r="E30" s="353"/>
      <c r="F30" s="353"/>
      <c r="G30" s="354"/>
      <c r="H30" s="352" t="s">
        <v>328</v>
      </c>
      <c r="I30" s="353"/>
      <c r="J30" s="353"/>
      <c r="K30" s="353"/>
      <c r="L30" s="354"/>
      <c r="M30" s="352" t="s">
        <v>329</v>
      </c>
      <c r="N30" s="353"/>
      <c r="O30" s="353"/>
      <c r="P30" s="353"/>
      <c r="Q30" s="354"/>
      <c r="R30" s="352" t="s">
        <v>266</v>
      </c>
      <c r="S30" s="353"/>
      <c r="T30" s="353"/>
      <c r="U30" s="353"/>
      <c r="V30" s="354"/>
      <c r="W30" s="352" t="s">
        <v>267</v>
      </c>
      <c r="X30" s="353"/>
      <c r="Y30" s="353"/>
      <c r="Z30" s="353"/>
      <c r="AA30" s="354"/>
      <c r="AB30" s="352" t="s">
        <v>268</v>
      </c>
      <c r="AC30" s="353"/>
      <c r="AD30" s="353"/>
      <c r="AE30" s="353"/>
      <c r="AF30" s="354"/>
    </row>
    <row r="31" spans="1:32" ht="12.75" customHeight="1" thickBot="1">
      <c r="A31" s="356"/>
      <c r="B31" s="358"/>
      <c r="C31" s="161" t="s">
        <v>123</v>
      </c>
      <c r="D31" s="162" t="s">
        <v>124</v>
      </c>
      <c r="E31" s="162" t="s">
        <v>125</v>
      </c>
      <c r="F31" s="162" t="s">
        <v>126</v>
      </c>
      <c r="G31" s="163" t="s">
        <v>127</v>
      </c>
      <c r="H31" s="161" t="s">
        <v>123</v>
      </c>
      <c r="I31" s="162" t="s">
        <v>124</v>
      </c>
      <c r="J31" s="162" t="s">
        <v>125</v>
      </c>
      <c r="K31" s="162" t="s">
        <v>126</v>
      </c>
      <c r="L31" s="163" t="s">
        <v>127</v>
      </c>
      <c r="M31" s="161" t="s">
        <v>123</v>
      </c>
      <c r="N31" s="162" t="s">
        <v>124</v>
      </c>
      <c r="O31" s="162" t="s">
        <v>125</v>
      </c>
      <c r="P31" s="162" t="s">
        <v>126</v>
      </c>
      <c r="Q31" s="163" t="s">
        <v>127</v>
      </c>
      <c r="R31" s="161" t="s">
        <v>123</v>
      </c>
      <c r="S31" s="162" t="s">
        <v>124</v>
      </c>
      <c r="T31" s="162" t="s">
        <v>125</v>
      </c>
      <c r="U31" s="162" t="s">
        <v>126</v>
      </c>
      <c r="V31" s="163" t="s">
        <v>127</v>
      </c>
      <c r="W31" s="161" t="s">
        <v>123</v>
      </c>
      <c r="X31" s="162" t="s">
        <v>124</v>
      </c>
      <c r="Y31" s="162" t="s">
        <v>125</v>
      </c>
      <c r="Z31" s="162" t="s">
        <v>126</v>
      </c>
      <c r="AA31" s="163" t="s">
        <v>127</v>
      </c>
      <c r="AB31" s="161" t="s">
        <v>123</v>
      </c>
      <c r="AC31" s="162" t="s">
        <v>124</v>
      </c>
      <c r="AD31" s="162" t="s">
        <v>125</v>
      </c>
      <c r="AE31" s="162" t="s">
        <v>126</v>
      </c>
      <c r="AF31" s="163" t="s">
        <v>127</v>
      </c>
    </row>
    <row r="32" spans="1:32" ht="12.75" customHeight="1">
      <c r="A32" s="164">
        <v>1</v>
      </c>
      <c r="B32" s="165">
        <v>2</v>
      </c>
      <c r="C32" s="166">
        <v>3</v>
      </c>
      <c r="D32" s="167">
        <v>4</v>
      </c>
      <c r="E32" s="168">
        <v>5</v>
      </c>
      <c r="F32" s="167">
        <v>6</v>
      </c>
      <c r="G32" s="165">
        <v>7</v>
      </c>
      <c r="H32" s="166">
        <v>8</v>
      </c>
      <c r="I32" s="167">
        <v>9</v>
      </c>
      <c r="J32" s="168">
        <v>10</v>
      </c>
      <c r="K32" s="167">
        <v>11</v>
      </c>
      <c r="L32" s="165">
        <v>12</v>
      </c>
      <c r="M32" s="166">
        <v>13</v>
      </c>
      <c r="N32" s="167">
        <v>14</v>
      </c>
      <c r="O32" s="168">
        <v>15</v>
      </c>
      <c r="P32" s="167">
        <v>16</v>
      </c>
      <c r="Q32" s="165">
        <v>17</v>
      </c>
      <c r="R32" s="166">
        <v>18</v>
      </c>
      <c r="S32" s="167">
        <v>19</v>
      </c>
      <c r="T32" s="168">
        <v>20</v>
      </c>
      <c r="U32" s="167">
        <v>21</v>
      </c>
      <c r="V32" s="165">
        <v>22</v>
      </c>
      <c r="W32" s="166">
        <v>23</v>
      </c>
      <c r="X32" s="167">
        <v>24</v>
      </c>
      <c r="Y32" s="168">
        <v>25</v>
      </c>
      <c r="Z32" s="167">
        <v>26</v>
      </c>
      <c r="AA32" s="165">
        <v>27</v>
      </c>
      <c r="AB32" s="166">
        <v>28</v>
      </c>
      <c r="AC32" s="167">
        <v>29</v>
      </c>
      <c r="AD32" s="168">
        <v>30</v>
      </c>
      <c r="AE32" s="167">
        <v>31</v>
      </c>
      <c r="AF32" s="165">
        <v>32</v>
      </c>
    </row>
    <row r="33" spans="1:32" ht="12.75" customHeight="1">
      <c r="A33" s="169" t="s">
        <v>128</v>
      </c>
      <c r="B33" s="170" t="s">
        <v>129</v>
      </c>
      <c r="C33" s="171">
        <v>24.544</v>
      </c>
      <c r="D33" s="172"/>
      <c r="E33" s="172"/>
      <c r="F33" s="172">
        <v>24.544</v>
      </c>
      <c r="G33" s="173"/>
      <c r="H33" s="171">
        <v>12.272</v>
      </c>
      <c r="I33" s="172"/>
      <c r="J33" s="172"/>
      <c r="K33" s="172">
        <v>12.272</v>
      </c>
      <c r="L33" s="173"/>
      <c r="M33" s="171">
        <v>12.272</v>
      </c>
      <c r="N33" s="172"/>
      <c r="O33" s="172"/>
      <c r="P33" s="172">
        <v>12.272</v>
      </c>
      <c r="Q33" s="173"/>
      <c r="R33" s="171">
        <v>29.105</v>
      </c>
      <c r="S33" s="172"/>
      <c r="T33" s="172"/>
      <c r="U33" s="171">
        <v>29.105</v>
      </c>
      <c r="V33" s="173"/>
      <c r="W33" s="171">
        <f>R33/2</f>
        <v>14.5525</v>
      </c>
      <c r="X33" s="172"/>
      <c r="Y33" s="172"/>
      <c r="Z33" s="172">
        <f>U33/2</f>
        <v>14.5525</v>
      </c>
      <c r="AA33" s="173"/>
      <c r="AB33" s="171">
        <v>14.5525</v>
      </c>
      <c r="AC33" s="172"/>
      <c r="AD33" s="172"/>
      <c r="AE33" s="172">
        <v>14.5525</v>
      </c>
      <c r="AF33" s="173"/>
    </row>
    <row r="34" spans="1:32" ht="12.75" customHeight="1">
      <c r="A34" s="174" t="s">
        <v>130</v>
      </c>
      <c r="B34" s="175" t="s">
        <v>131</v>
      </c>
      <c r="C34" s="171">
        <v>24.544</v>
      </c>
      <c r="D34" s="176"/>
      <c r="E34" s="176"/>
      <c r="F34" s="176">
        <v>24.544</v>
      </c>
      <c r="G34" s="177"/>
      <c r="H34" s="171">
        <v>12.272</v>
      </c>
      <c r="I34" s="176"/>
      <c r="J34" s="176"/>
      <c r="K34" s="176">
        <v>12.272</v>
      </c>
      <c r="L34" s="178">
        <v>11.515</v>
      </c>
      <c r="M34" s="171">
        <v>12.272</v>
      </c>
      <c r="N34" s="176"/>
      <c r="O34" s="176"/>
      <c r="P34" s="172">
        <v>12.272</v>
      </c>
      <c r="Q34" s="178">
        <v>11.515</v>
      </c>
      <c r="R34" s="171">
        <v>29.105</v>
      </c>
      <c r="S34" s="176"/>
      <c r="T34" s="176"/>
      <c r="U34" s="171">
        <v>29.105</v>
      </c>
      <c r="V34" s="177"/>
      <c r="W34" s="171">
        <f>R34/2</f>
        <v>14.5525</v>
      </c>
      <c r="X34" s="176"/>
      <c r="Y34" s="176"/>
      <c r="Z34" s="176">
        <f>U34/2</f>
        <v>14.5525</v>
      </c>
      <c r="AA34" s="178">
        <v>11.515</v>
      </c>
      <c r="AB34" s="171">
        <v>14.5525</v>
      </c>
      <c r="AC34" s="176"/>
      <c r="AD34" s="176"/>
      <c r="AE34" s="176">
        <v>14.5525</v>
      </c>
      <c r="AF34" s="178">
        <v>11.515</v>
      </c>
    </row>
    <row r="35" spans="1:32" ht="15.75">
      <c r="A35" s="174"/>
      <c r="B35" s="175" t="s">
        <v>132</v>
      </c>
      <c r="C35" s="171"/>
      <c r="D35" s="176"/>
      <c r="E35" s="176"/>
      <c r="F35" s="176"/>
      <c r="G35" s="177"/>
      <c r="H35" s="171"/>
      <c r="I35" s="176"/>
      <c r="J35" s="176"/>
      <c r="K35" s="176"/>
      <c r="L35" s="177"/>
      <c r="M35" s="171"/>
      <c r="N35" s="176"/>
      <c r="O35" s="176"/>
      <c r="P35" s="172"/>
      <c r="Q35" s="177"/>
      <c r="R35" s="171"/>
      <c r="S35" s="176"/>
      <c r="T35" s="176"/>
      <c r="U35" s="176"/>
      <c r="V35" s="177"/>
      <c r="W35" s="171"/>
      <c r="X35" s="176"/>
      <c r="Y35" s="176"/>
      <c r="Z35" s="176"/>
      <c r="AA35" s="177"/>
      <c r="AB35" s="171"/>
      <c r="AC35" s="176"/>
      <c r="AD35" s="176"/>
      <c r="AE35" s="176"/>
      <c r="AF35" s="177"/>
    </row>
    <row r="36" spans="1:32" ht="15.75">
      <c r="A36" s="174"/>
      <c r="B36" s="175" t="s">
        <v>124</v>
      </c>
      <c r="C36" s="171"/>
      <c r="D36" s="179"/>
      <c r="E36" s="176"/>
      <c r="F36" s="176"/>
      <c r="G36" s="177"/>
      <c r="H36" s="171"/>
      <c r="I36" s="179"/>
      <c r="J36" s="176"/>
      <c r="K36" s="176"/>
      <c r="L36" s="177"/>
      <c r="M36" s="171"/>
      <c r="N36" s="179"/>
      <c r="O36" s="176"/>
      <c r="P36" s="172"/>
      <c r="Q36" s="177"/>
      <c r="R36" s="171"/>
      <c r="S36" s="179"/>
      <c r="T36" s="176"/>
      <c r="U36" s="176"/>
      <c r="V36" s="177"/>
      <c r="W36" s="171"/>
      <c r="X36" s="179"/>
      <c r="Y36" s="176"/>
      <c r="Z36" s="176"/>
      <c r="AA36" s="177"/>
      <c r="AB36" s="171"/>
      <c r="AC36" s="179"/>
      <c r="AD36" s="176"/>
      <c r="AE36" s="176"/>
      <c r="AF36" s="177"/>
    </row>
    <row r="37" spans="1:32" ht="15.75">
      <c r="A37" s="174"/>
      <c r="B37" s="175" t="s">
        <v>125</v>
      </c>
      <c r="C37" s="171"/>
      <c r="D37" s="176"/>
      <c r="E37" s="176"/>
      <c r="F37" s="176"/>
      <c r="G37" s="177"/>
      <c r="H37" s="171"/>
      <c r="I37" s="176"/>
      <c r="J37" s="176"/>
      <c r="K37" s="176"/>
      <c r="L37" s="177"/>
      <c r="M37" s="171"/>
      <c r="N37" s="176"/>
      <c r="O37" s="176"/>
      <c r="P37" s="172"/>
      <c r="Q37" s="177"/>
      <c r="R37" s="171"/>
      <c r="S37" s="176"/>
      <c r="T37" s="176"/>
      <c r="U37" s="176"/>
      <c r="V37" s="177"/>
      <c r="W37" s="171"/>
      <c r="X37" s="176"/>
      <c r="Y37" s="176"/>
      <c r="Z37" s="176"/>
      <c r="AA37" s="177"/>
      <c r="AB37" s="171"/>
      <c r="AC37" s="176"/>
      <c r="AD37" s="176"/>
      <c r="AE37" s="176"/>
      <c r="AF37" s="177"/>
    </row>
    <row r="38" spans="1:32" ht="15.75">
      <c r="A38" s="174"/>
      <c r="B38" s="175" t="s">
        <v>133</v>
      </c>
      <c r="C38" s="171">
        <v>24.544</v>
      </c>
      <c r="D38" s="176"/>
      <c r="E38" s="176"/>
      <c r="F38" s="176">
        <v>24.544</v>
      </c>
      <c r="G38" s="178">
        <v>23.03</v>
      </c>
      <c r="H38" s="171">
        <v>12.272</v>
      </c>
      <c r="I38" s="176"/>
      <c r="J38" s="176"/>
      <c r="K38" s="176">
        <v>12.272</v>
      </c>
      <c r="L38" s="178">
        <v>11.515</v>
      </c>
      <c r="M38" s="171">
        <v>12.272</v>
      </c>
      <c r="N38" s="176"/>
      <c r="O38" s="176"/>
      <c r="P38" s="172">
        <v>12.272</v>
      </c>
      <c r="Q38" s="178">
        <v>11.515</v>
      </c>
      <c r="R38" s="171">
        <v>29.105</v>
      </c>
      <c r="S38" s="176"/>
      <c r="T38" s="176"/>
      <c r="U38" s="171">
        <v>29.105</v>
      </c>
      <c r="V38" s="178">
        <v>27.309</v>
      </c>
      <c r="W38" s="171">
        <f>R38/2</f>
        <v>14.5525</v>
      </c>
      <c r="X38" s="176"/>
      <c r="Y38" s="176"/>
      <c r="Z38" s="176">
        <f>U38/2</f>
        <v>14.5525</v>
      </c>
      <c r="AA38" s="178">
        <f>V38/2</f>
        <v>13.6545</v>
      </c>
      <c r="AB38" s="171">
        <v>14.5525</v>
      </c>
      <c r="AC38" s="176"/>
      <c r="AD38" s="176"/>
      <c r="AE38" s="176">
        <v>14.5525</v>
      </c>
      <c r="AF38" s="178">
        <v>13.6545</v>
      </c>
    </row>
    <row r="39" spans="1:32" ht="15.75">
      <c r="A39" s="174" t="s">
        <v>134</v>
      </c>
      <c r="B39" s="175" t="s">
        <v>135</v>
      </c>
      <c r="C39" s="171"/>
      <c r="D39" s="176"/>
      <c r="E39" s="176"/>
      <c r="F39" s="176"/>
      <c r="G39" s="177"/>
      <c r="H39" s="171"/>
      <c r="I39" s="176"/>
      <c r="J39" s="176"/>
      <c r="K39" s="176"/>
      <c r="L39" s="177"/>
      <c r="M39" s="171"/>
      <c r="N39" s="176"/>
      <c r="O39" s="176"/>
      <c r="P39" s="172"/>
      <c r="Q39" s="177"/>
      <c r="R39" s="171"/>
      <c r="S39" s="176"/>
      <c r="T39" s="176"/>
      <c r="U39" s="176"/>
      <c r="V39" s="177"/>
      <c r="W39" s="171"/>
      <c r="X39" s="176"/>
      <c r="Y39" s="176"/>
      <c r="Z39" s="176"/>
      <c r="AA39" s="177"/>
      <c r="AB39" s="171"/>
      <c r="AC39" s="176"/>
      <c r="AD39" s="176"/>
      <c r="AE39" s="176"/>
      <c r="AF39" s="177"/>
    </row>
    <row r="40" spans="1:32" ht="25.5">
      <c r="A40" s="174" t="s">
        <v>202</v>
      </c>
      <c r="B40" s="175" t="s">
        <v>136</v>
      </c>
      <c r="C40" s="171"/>
      <c r="D40" s="176"/>
      <c r="E40" s="176"/>
      <c r="F40" s="176"/>
      <c r="G40" s="177"/>
      <c r="H40" s="171"/>
      <c r="I40" s="176"/>
      <c r="J40" s="176"/>
      <c r="K40" s="176"/>
      <c r="L40" s="177"/>
      <c r="M40" s="171"/>
      <c r="N40" s="176"/>
      <c r="O40" s="176"/>
      <c r="P40" s="172"/>
      <c r="Q40" s="177"/>
      <c r="R40" s="171"/>
      <c r="S40" s="176"/>
      <c r="T40" s="176"/>
      <c r="U40" s="176"/>
      <c r="V40" s="177"/>
      <c r="W40" s="171"/>
      <c r="X40" s="176"/>
      <c r="Y40" s="176"/>
      <c r="Z40" s="176"/>
      <c r="AA40" s="177"/>
      <c r="AB40" s="171"/>
      <c r="AC40" s="176"/>
      <c r="AD40" s="176"/>
      <c r="AE40" s="176"/>
      <c r="AF40" s="177"/>
    </row>
    <row r="41" spans="1:32" ht="25.5">
      <c r="A41" s="174" t="s">
        <v>137</v>
      </c>
      <c r="B41" s="175" t="s">
        <v>203</v>
      </c>
      <c r="C41" s="171"/>
      <c r="D41" s="176"/>
      <c r="E41" s="176"/>
      <c r="F41" s="176"/>
      <c r="G41" s="177"/>
      <c r="H41" s="171"/>
      <c r="I41" s="176"/>
      <c r="J41" s="176"/>
      <c r="K41" s="176">
        <v>12.272</v>
      </c>
      <c r="L41" s="177"/>
      <c r="M41" s="171">
        <v>12.272</v>
      </c>
      <c r="N41" s="176"/>
      <c r="O41" s="176"/>
      <c r="P41" s="172">
        <v>12.272</v>
      </c>
      <c r="Q41" s="177"/>
      <c r="R41" s="171"/>
      <c r="S41" s="176"/>
      <c r="T41" s="176"/>
      <c r="U41" s="176"/>
      <c r="V41" s="177"/>
      <c r="W41" s="171"/>
      <c r="X41" s="176"/>
      <c r="Y41" s="176"/>
      <c r="Z41" s="176">
        <v>12.272</v>
      </c>
      <c r="AA41" s="177"/>
      <c r="AB41" s="171"/>
      <c r="AC41" s="176"/>
      <c r="AD41" s="176"/>
      <c r="AE41" s="176">
        <v>12.272</v>
      </c>
      <c r="AF41" s="177"/>
    </row>
    <row r="42" spans="1:32" ht="15.75">
      <c r="A42" s="169" t="s">
        <v>204</v>
      </c>
      <c r="B42" s="170" t="s">
        <v>138</v>
      </c>
      <c r="C42" s="171">
        <v>3.93</v>
      </c>
      <c r="D42" s="172"/>
      <c r="E42" s="172"/>
      <c r="F42" s="172">
        <v>1.514</v>
      </c>
      <c r="G42" s="173">
        <v>2.416</v>
      </c>
      <c r="H42" s="171">
        <v>1.965</v>
      </c>
      <c r="I42" s="172"/>
      <c r="J42" s="172"/>
      <c r="K42" s="172">
        <v>0.757</v>
      </c>
      <c r="L42" s="173">
        <v>1.208</v>
      </c>
      <c r="M42" s="171">
        <v>1.965</v>
      </c>
      <c r="N42" s="172"/>
      <c r="O42" s="172"/>
      <c r="P42" s="172">
        <v>0.757</v>
      </c>
      <c r="Q42" s="173">
        <v>1.208</v>
      </c>
      <c r="R42" s="171">
        <v>4.66</v>
      </c>
      <c r="S42" s="172"/>
      <c r="T42" s="172"/>
      <c r="U42" s="172">
        <v>1.796</v>
      </c>
      <c r="V42" s="173">
        <v>2.864</v>
      </c>
      <c r="W42" s="171">
        <f>R42/2</f>
        <v>2.33</v>
      </c>
      <c r="X42" s="172"/>
      <c r="Y42" s="172"/>
      <c r="Z42" s="172">
        <f>U42/2</f>
        <v>0.898</v>
      </c>
      <c r="AA42" s="173">
        <f>V42/2</f>
        <v>1.432</v>
      </c>
      <c r="AB42" s="171">
        <v>2.33</v>
      </c>
      <c r="AC42" s="172"/>
      <c r="AD42" s="172"/>
      <c r="AE42" s="172">
        <v>0.898</v>
      </c>
      <c r="AF42" s="173">
        <v>1.432</v>
      </c>
    </row>
    <row r="43" spans="1:32" ht="15.75">
      <c r="A43" s="174"/>
      <c r="B43" s="175" t="s">
        <v>205</v>
      </c>
      <c r="C43" s="180">
        <v>0.1601</v>
      </c>
      <c r="D43" s="181"/>
      <c r="E43" s="181"/>
      <c r="F43" s="181">
        <v>0.0617000000000001</v>
      </c>
      <c r="G43" s="182">
        <v>0.1049</v>
      </c>
      <c r="H43" s="180">
        <v>0.1601</v>
      </c>
      <c r="I43" s="181"/>
      <c r="J43" s="181"/>
      <c r="K43" s="181">
        <v>0.0617000000000001</v>
      </c>
      <c r="L43" s="182">
        <v>0.1049</v>
      </c>
      <c r="M43" s="181">
        <v>0.1601</v>
      </c>
      <c r="N43" s="181"/>
      <c r="O43" s="181"/>
      <c r="P43" s="181">
        <v>0.0617000000000001</v>
      </c>
      <c r="Q43" s="182">
        <v>0.1049</v>
      </c>
      <c r="R43" s="180">
        <v>0.1601</v>
      </c>
      <c r="S43" s="181"/>
      <c r="T43" s="181"/>
      <c r="U43" s="181">
        <v>0.0617000000000001</v>
      </c>
      <c r="V43" s="182">
        <v>0.1049</v>
      </c>
      <c r="W43" s="180">
        <v>0.1601</v>
      </c>
      <c r="X43" s="181"/>
      <c r="Y43" s="181"/>
      <c r="Z43" s="181">
        <v>0.0617000000000001</v>
      </c>
      <c r="AA43" s="182">
        <v>0.1049</v>
      </c>
      <c r="AB43" s="180">
        <v>0.1601</v>
      </c>
      <c r="AC43" s="181"/>
      <c r="AD43" s="181"/>
      <c r="AE43" s="181">
        <v>0.0617000000000001</v>
      </c>
      <c r="AF43" s="182">
        <v>0.1049</v>
      </c>
    </row>
    <row r="44" spans="1:32" ht="38.25">
      <c r="A44" s="169" t="s">
        <v>206</v>
      </c>
      <c r="B44" s="183" t="s">
        <v>207</v>
      </c>
      <c r="C44" s="171">
        <v>0</v>
      </c>
      <c r="D44" s="172"/>
      <c r="E44" s="172"/>
      <c r="F44" s="172"/>
      <c r="G44" s="173"/>
      <c r="H44" s="171"/>
      <c r="I44" s="172"/>
      <c r="J44" s="172"/>
      <c r="K44" s="172"/>
      <c r="L44" s="173"/>
      <c r="M44" s="171">
        <v>0</v>
      </c>
      <c r="N44" s="172"/>
      <c r="O44" s="172"/>
      <c r="P44" s="172"/>
      <c r="Q44" s="173"/>
      <c r="R44" s="171">
        <v>0</v>
      </c>
      <c r="S44" s="172"/>
      <c r="T44" s="172"/>
      <c r="U44" s="172"/>
      <c r="V44" s="173"/>
      <c r="W44" s="171"/>
      <c r="X44" s="172"/>
      <c r="Y44" s="172"/>
      <c r="Z44" s="172"/>
      <c r="AA44" s="173"/>
      <c r="AB44" s="171"/>
      <c r="AC44" s="172"/>
      <c r="AD44" s="172"/>
      <c r="AE44" s="172"/>
      <c r="AF44" s="173"/>
    </row>
    <row r="45" spans="1:32" ht="15.75">
      <c r="A45" s="169" t="s">
        <v>208</v>
      </c>
      <c r="B45" s="170" t="s">
        <v>209</v>
      </c>
      <c r="C45" s="171">
        <v>20.614</v>
      </c>
      <c r="D45" s="172"/>
      <c r="E45" s="172"/>
      <c r="F45" s="172"/>
      <c r="G45" s="173">
        <v>20.614</v>
      </c>
      <c r="H45" s="171">
        <v>10.307</v>
      </c>
      <c r="I45" s="172"/>
      <c r="J45" s="172"/>
      <c r="K45" s="172"/>
      <c r="L45" s="173">
        <v>10.307</v>
      </c>
      <c r="M45" s="171">
        <v>10.307</v>
      </c>
      <c r="N45" s="172"/>
      <c r="O45" s="172"/>
      <c r="P45" s="172"/>
      <c r="Q45" s="173">
        <v>10.307</v>
      </c>
      <c r="R45" s="171">
        <v>24.445</v>
      </c>
      <c r="S45" s="172"/>
      <c r="T45" s="172"/>
      <c r="U45" s="172"/>
      <c r="V45" s="173">
        <v>24.445</v>
      </c>
      <c r="W45" s="171">
        <f>R45/2</f>
        <v>12.2225</v>
      </c>
      <c r="X45" s="172"/>
      <c r="Y45" s="172"/>
      <c r="Z45" s="172"/>
      <c r="AA45" s="173">
        <f>V45/2</f>
        <v>12.2225</v>
      </c>
      <c r="AB45" s="171">
        <v>12.2225</v>
      </c>
      <c r="AC45" s="172"/>
      <c r="AD45" s="172"/>
      <c r="AE45" s="172"/>
      <c r="AF45" s="173">
        <v>12.2225</v>
      </c>
    </row>
    <row r="46" spans="1:32" ht="25.5">
      <c r="A46" s="174" t="s">
        <v>139</v>
      </c>
      <c r="B46" s="175" t="s">
        <v>210</v>
      </c>
      <c r="C46" s="184"/>
      <c r="D46" s="176"/>
      <c r="E46" s="176"/>
      <c r="F46" s="176"/>
      <c r="G46" s="177"/>
      <c r="H46" s="184"/>
      <c r="I46" s="176"/>
      <c r="J46" s="176"/>
      <c r="K46" s="176"/>
      <c r="L46" s="177"/>
      <c r="M46" s="184"/>
      <c r="N46" s="176"/>
      <c r="O46" s="176"/>
      <c r="P46" s="176"/>
      <c r="Q46" s="177"/>
      <c r="R46" s="184"/>
      <c r="S46" s="176"/>
      <c r="T46" s="176"/>
      <c r="U46" s="176"/>
      <c r="V46" s="177">
        <v>18.717</v>
      </c>
      <c r="W46" s="184"/>
      <c r="X46" s="176"/>
      <c r="Y46" s="176"/>
      <c r="Z46" s="176"/>
      <c r="AA46" s="177">
        <f>V46/2</f>
        <v>9.3585</v>
      </c>
      <c r="AB46" s="184"/>
      <c r="AC46" s="176"/>
      <c r="AD46" s="176"/>
      <c r="AE46" s="176"/>
      <c r="AF46" s="177">
        <v>9.3585</v>
      </c>
    </row>
    <row r="47" spans="1:32" ht="15.75">
      <c r="A47" s="174"/>
      <c r="B47" s="175" t="s">
        <v>211</v>
      </c>
      <c r="C47" s="184"/>
      <c r="D47" s="176"/>
      <c r="E47" s="176"/>
      <c r="F47" s="176"/>
      <c r="G47" s="177"/>
      <c r="H47" s="184"/>
      <c r="I47" s="176"/>
      <c r="J47" s="176"/>
      <c r="K47" s="176"/>
      <c r="L47" s="177"/>
      <c r="M47" s="184"/>
      <c r="N47" s="176"/>
      <c r="O47" s="176"/>
      <c r="P47" s="176"/>
      <c r="Q47" s="177"/>
      <c r="R47" s="184"/>
      <c r="S47" s="176"/>
      <c r="T47" s="176"/>
      <c r="U47" s="176"/>
      <c r="V47" s="177"/>
      <c r="W47" s="184"/>
      <c r="X47" s="176"/>
      <c r="Y47" s="176"/>
      <c r="Z47" s="176"/>
      <c r="AA47" s="177"/>
      <c r="AB47" s="184"/>
      <c r="AC47" s="176"/>
      <c r="AD47" s="176"/>
      <c r="AE47" s="176"/>
      <c r="AF47" s="177"/>
    </row>
    <row r="48" spans="1:32" ht="25.5">
      <c r="A48" s="174"/>
      <c r="B48" s="175" t="s">
        <v>212</v>
      </c>
      <c r="C48" s="184"/>
      <c r="D48" s="176"/>
      <c r="E48" s="176"/>
      <c r="F48" s="176"/>
      <c r="G48" s="177"/>
      <c r="H48" s="184"/>
      <c r="I48" s="176"/>
      <c r="J48" s="176"/>
      <c r="K48" s="176"/>
      <c r="L48" s="177"/>
      <c r="M48" s="184"/>
      <c r="N48" s="176"/>
      <c r="O48" s="176"/>
      <c r="P48" s="176"/>
      <c r="Q48" s="177"/>
      <c r="R48" s="184"/>
      <c r="S48" s="176"/>
      <c r="T48" s="176"/>
      <c r="U48" s="176"/>
      <c r="V48" s="177"/>
      <c r="W48" s="184"/>
      <c r="X48" s="176"/>
      <c r="Y48" s="176"/>
      <c r="Z48" s="176"/>
      <c r="AA48" s="177"/>
      <c r="AB48" s="184"/>
      <c r="AC48" s="176"/>
      <c r="AD48" s="176"/>
      <c r="AE48" s="176"/>
      <c r="AF48" s="177"/>
    </row>
    <row r="49" spans="1:32" ht="15.75">
      <c r="A49" s="174"/>
      <c r="B49" s="175" t="s">
        <v>213</v>
      </c>
      <c r="C49" s="184"/>
      <c r="D49" s="176"/>
      <c r="E49" s="176"/>
      <c r="F49" s="176"/>
      <c r="G49" s="177"/>
      <c r="H49" s="184"/>
      <c r="I49" s="176"/>
      <c r="J49" s="176"/>
      <c r="K49" s="176"/>
      <c r="L49" s="177"/>
      <c r="M49" s="184"/>
      <c r="N49" s="176"/>
      <c r="O49" s="176"/>
      <c r="P49" s="176"/>
      <c r="Q49" s="177"/>
      <c r="R49" s="184"/>
      <c r="S49" s="176"/>
      <c r="T49" s="176"/>
      <c r="U49" s="176"/>
      <c r="V49" s="177"/>
      <c r="W49" s="184"/>
      <c r="X49" s="176"/>
      <c r="Y49" s="176"/>
      <c r="Z49" s="176"/>
      <c r="AA49" s="177"/>
      <c r="AB49" s="184"/>
      <c r="AC49" s="176"/>
      <c r="AD49" s="176"/>
      <c r="AE49" s="176"/>
      <c r="AF49" s="177"/>
    </row>
    <row r="50" spans="1:32" ht="15.75">
      <c r="A50" s="174" t="s">
        <v>140</v>
      </c>
      <c r="B50" s="185" t="s">
        <v>141</v>
      </c>
      <c r="C50" s="184"/>
      <c r="D50" s="176"/>
      <c r="E50" s="176"/>
      <c r="F50" s="176"/>
      <c r="G50" s="177"/>
      <c r="H50" s="184"/>
      <c r="I50" s="176"/>
      <c r="J50" s="176"/>
      <c r="K50" s="176"/>
      <c r="L50" s="177"/>
      <c r="M50" s="184"/>
      <c r="N50" s="176"/>
      <c r="O50" s="176"/>
      <c r="P50" s="176"/>
      <c r="Q50" s="177"/>
      <c r="R50" s="184"/>
      <c r="S50" s="176"/>
      <c r="T50" s="176"/>
      <c r="U50" s="176"/>
      <c r="V50" s="177"/>
      <c r="W50" s="184"/>
      <c r="X50" s="176"/>
      <c r="Y50" s="176"/>
      <c r="Z50" s="176"/>
      <c r="AA50" s="177"/>
      <c r="AB50" s="184"/>
      <c r="AC50" s="176"/>
      <c r="AD50" s="176"/>
      <c r="AE50" s="176"/>
      <c r="AF50" s="177"/>
    </row>
    <row r="51" spans="1:32" ht="26.25" thickBot="1">
      <c r="A51" s="186" t="s">
        <v>142</v>
      </c>
      <c r="B51" s="187" t="s">
        <v>214</v>
      </c>
      <c r="C51" s="188"/>
      <c r="D51" s="189"/>
      <c r="E51" s="189"/>
      <c r="F51" s="189"/>
      <c r="G51" s="190"/>
      <c r="H51" s="188"/>
      <c r="I51" s="189"/>
      <c r="J51" s="189"/>
      <c r="K51" s="189"/>
      <c r="L51" s="190"/>
      <c r="M51" s="188"/>
      <c r="N51" s="189"/>
      <c r="O51" s="189"/>
      <c r="P51" s="189"/>
      <c r="Q51" s="190"/>
      <c r="R51" s="188"/>
      <c r="S51" s="189"/>
      <c r="T51" s="189"/>
      <c r="U51" s="189"/>
      <c r="V51" s="190">
        <v>5.728</v>
      </c>
      <c r="W51" s="188"/>
      <c r="X51" s="189"/>
      <c r="Y51" s="189"/>
      <c r="Z51" s="189"/>
      <c r="AA51" s="190">
        <f>V51/2</f>
        <v>2.864</v>
      </c>
      <c r="AB51" s="188"/>
      <c r="AC51" s="189"/>
      <c r="AD51" s="189"/>
      <c r="AE51" s="189"/>
      <c r="AF51" s="190">
        <v>2.864</v>
      </c>
    </row>
    <row r="52" spans="1:32" ht="15.75">
      <c r="A52" s="69"/>
      <c r="B52" s="73"/>
      <c r="C52" s="74"/>
      <c r="D52" s="75"/>
      <c r="E52" s="75"/>
      <c r="F52" s="75"/>
      <c r="G52" s="75"/>
      <c r="H52" s="74"/>
      <c r="I52" s="75"/>
      <c r="J52" s="75"/>
      <c r="K52" s="75"/>
      <c r="L52" s="75"/>
      <c r="M52" s="74"/>
      <c r="N52" s="69"/>
      <c r="O52" s="69"/>
      <c r="P52" s="69"/>
      <c r="Q52" s="69"/>
      <c r="R52" s="74"/>
      <c r="S52" s="75"/>
      <c r="T52" s="75"/>
      <c r="U52" s="75"/>
      <c r="V52" s="75"/>
      <c r="W52" s="74"/>
      <c r="X52" s="75"/>
      <c r="Y52" s="75"/>
      <c r="Z52" s="75"/>
      <c r="AA52" s="75"/>
      <c r="AB52" s="74"/>
      <c r="AC52" s="69"/>
      <c r="AD52" s="69"/>
      <c r="AE52" s="69"/>
      <c r="AF52" s="69"/>
    </row>
    <row r="53" spans="1:32" ht="15.75">
      <c r="A53" s="219" t="s">
        <v>244</v>
      </c>
      <c r="B53" s="267"/>
      <c r="C53" s="267"/>
      <c r="D53" s="267"/>
      <c r="E53" s="267"/>
      <c r="F53" s="267"/>
      <c r="G53" s="267"/>
      <c r="H53" s="267"/>
      <c r="I53" s="267"/>
      <c r="J53" s="267"/>
      <c r="K53" s="267"/>
      <c r="L53" s="70"/>
      <c r="M53" s="70"/>
      <c r="N53" s="70"/>
      <c r="O53" s="70"/>
      <c r="P53" s="70"/>
      <c r="Q53" s="70"/>
      <c r="R53" s="69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</row>
    <row r="54" spans="1:32" ht="15.75">
      <c r="A54" s="69"/>
      <c r="B54" s="70"/>
      <c r="C54" s="69"/>
      <c r="D54" s="69"/>
      <c r="E54" s="69"/>
      <c r="F54" s="69"/>
      <c r="G54" s="69"/>
      <c r="H54" s="69"/>
      <c r="I54" s="69"/>
      <c r="J54" s="69"/>
      <c r="K54" s="69"/>
      <c r="L54" s="71"/>
      <c r="M54" s="69"/>
      <c r="N54" s="69"/>
      <c r="O54" s="69"/>
      <c r="P54" s="69"/>
      <c r="Q54"/>
      <c r="R54" s="69"/>
      <c r="S54" s="69"/>
      <c r="T54" s="69"/>
      <c r="U54" s="69"/>
      <c r="V54" s="69"/>
      <c r="W54" s="69"/>
      <c r="X54" s="69"/>
      <c r="Y54" s="69"/>
      <c r="Z54" s="69"/>
      <c r="AA54" s="71"/>
      <c r="AB54" s="69"/>
      <c r="AC54" s="69"/>
      <c r="AD54" s="69"/>
      <c r="AE54" s="69"/>
      <c r="AF54"/>
    </row>
    <row r="55" spans="19:32" ht="15.75">
      <c r="S55" s="69"/>
      <c r="T55" s="69"/>
      <c r="U55" s="69"/>
      <c r="V55" s="69"/>
      <c r="W55" s="71"/>
      <c r="X55" s="69"/>
      <c r="Y55" s="69"/>
      <c r="Z55" s="69"/>
      <c r="AA55" s="69"/>
      <c r="AB55" s="69"/>
      <c r="AC55" s="69"/>
      <c r="AD55" s="69"/>
      <c r="AE55" s="69"/>
      <c r="AF55" s="69"/>
    </row>
    <row r="56" spans="19:32" ht="15.75">
      <c r="S56" s="69"/>
      <c r="T56" s="69"/>
      <c r="U56" s="69"/>
      <c r="V56" s="69"/>
      <c r="W56" s="71"/>
      <c r="X56" s="69"/>
      <c r="Y56" s="69"/>
      <c r="Z56" s="69"/>
      <c r="AA56" s="69"/>
      <c r="AB56" s="69"/>
      <c r="AC56" s="69"/>
      <c r="AD56" s="69"/>
      <c r="AE56" s="69"/>
      <c r="AF56" s="69"/>
    </row>
  </sheetData>
  <sheetProtection/>
  <mergeCells count="18">
    <mergeCell ref="R7:V7"/>
    <mergeCell ref="W7:AA7"/>
    <mergeCell ref="AB7:AF7"/>
    <mergeCell ref="M7:Q7"/>
    <mergeCell ref="A2:L2"/>
    <mergeCell ref="A3:L3"/>
    <mergeCell ref="A7:A8"/>
    <mergeCell ref="B7:B8"/>
    <mergeCell ref="C7:G7"/>
    <mergeCell ref="H7:L7"/>
    <mergeCell ref="W30:AA30"/>
    <mergeCell ref="AB30:AF30"/>
    <mergeCell ref="A30:A31"/>
    <mergeCell ref="B30:B31"/>
    <mergeCell ref="C30:G30"/>
    <mergeCell ref="H30:L30"/>
    <mergeCell ref="M30:Q30"/>
    <mergeCell ref="R30:V30"/>
  </mergeCells>
  <printOptions/>
  <pageMargins left="0.16" right="0.17" top="0.22" bottom="0.16" header="0.17" footer="0.16"/>
  <pageSetup fitToHeight="1" fitToWidth="1" horizontalDpi="600" verticalDpi="600" orientation="landscape" paperSize="9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51"/>
  <sheetViews>
    <sheetView zoomScalePageLayoutView="0" workbookViewId="0" topLeftCell="A4">
      <selection activeCell="H33" sqref="H33"/>
    </sheetView>
  </sheetViews>
  <sheetFormatPr defaultColWidth="9.00390625" defaultRowHeight="12.75"/>
  <cols>
    <col min="1" max="1" width="4.75390625" style="68" bestFit="1" customWidth="1"/>
    <col min="2" max="2" width="29.75390625" style="68" customWidth="1"/>
    <col min="3" max="3" width="6.75390625" style="68" customWidth="1"/>
    <col min="4" max="4" width="4.375" style="68" customWidth="1"/>
    <col min="5" max="5" width="4.875" style="68" customWidth="1"/>
    <col min="6" max="6" width="6.625" style="68" customWidth="1"/>
    <col min="7" max="7" width="8.25390625" style="68" customWidth="1"/>
    <col min="8" max="8" width="6.875" style="68" customWidth="1"/>
    <col min="9" max="9" width="4.375" style="68" customWidth="1"/>
    <col min="10" max="10" width="5.25390625" style="68" customWidth="1"/>
    <col min="11" max="11" width="7.125" style="68" customWidth="1"/>
    <col min="12" max="12" width="6.625" style="68" customWidth="1"/>
    <col min="13" max="13" width="7.375" style="68" customWidth="1"/>
    <col min="14" max="14" width="5.00390625" style="68" customWidth="1"/>
    <col min="15" max="15" width="5.125" style="68" customWidth="1"/>
    <col min="16" max="16" width="6.875" style="68" customWidth="1"/>
    <col min="17" max="17" width="7.125" style="68" customWidth="1"/>
    <col min="18" max="18" width="7.375" style="68" customWidth="1"/>
    <col min="19" max="19" width="4.875" style="68" customWidth="1"/>
    <col min="20" max="20" width="5.625" style="68" customWidth="1"/>
    <col min="21" max="21" width="7.25390625" style="68" customWidth="1"/>
    <col min="22" max="22" width="7.625" style="68" customWidth="1"/>
    <col min="23" max="23" width="7.875" style="68" customWidth="1"/>
    <col min="24" max="24" width="5.25390625" style="68" customWidth="1"/>
    <col min="25" max="25" width="6.25390625" style="68" customWidth="1"/>
    <col min="26" max="26" width="6.375" style="68" customWidth="1"/>
    <col min="27" max="27" width="7.00390625" style="68" customWidth="1"/>
    <col min="28" max="28" width="7.125" style="68" customWidth="1"/>
    <col min="29" max="29" width="5.125" style="68" customWidth="1"/>
    <col min="30" max="30" width="6.00390625" style="68" customWidth="1"/>
    <col min="31" max="31" width="7.25390625" style="68" customWidth="1"/>
    <col min="32" max="32" width="7.00390625" style="68" customWidth="1"/>
    <col min="33" max="16384" width="9.125" style="68" customWidth="1"/>
  </cols>
  <sheetData>
    <row r="1" spans="1:33" ht="15.75">
      <c r="A1" s="154"/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5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5"/>
      <c r="AB1" s="154"/>
      <c r="AC1" s="154"/>
      <c r="AD1" s="154"/>
      <c r="AE1" s="154"/>
      <c r="AF1" s="155" t="s">
        <v>215</v>
      </c>
      <c r="AG1" s="154"/>
    </row>
    <row r="2" spans="1:33" ht="15.75">
      <c r="A2" s="359" t="s">
        <v>216</v>
      </c>
      <c r="B2" s="359"/>
      <c r="C2" s="359"/>
      <c r="D2" s="359"/>
      <c r="E2" s="359"/>
      <c r="F2" s="359"/>
      <c r="G2" s="359"/>
      <c r="H2" s="359"/>
      <c r="I2" s="359"/>
      <c r="J2" s="359"/>
      <c r="K2" s="359"/>
      <c r="L2" s="359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</row>
    <row r="3" spans="1:33" ht="15.75">
      <c r="A3" s="359" t="s">
        <v>320</v>
      </c>
      <c r="B3" s="359"/>
      <c r="C3" s="359"/>
      <c r="D3" s="359"/>
      <c r="E3" s="359"/>
      <c r="F3" s="359"/>
      <c r="G3" s="359"/>
      <c r="H3" s="359"/>
      <c r="I3" s="359"/>
      <c r="J3" s="359"/>
      <c r="K3" s="359"/>
      <c r="L3" s="359"/>
      <c r="M3" s="154"/>
      <c r="N3" s="154"/>
      <c r="O3" s="154"/>
      <c r="P3" s="154"/>
      <c r="Q3" s="154"/>
      <c r="R3" s="154"/>
      <c r="S3" s="154"/>
      <c r="T3" s="154"/>
      <c r="U3" s="154"/>
      <c r="V3" s="154"/>
      <c r="W3" s="154"/>
      <c r="X3" s="154"/>
      <c r="Y3" s="154"/>
      <c r="Z3" s="154"/>
      <c r="AA3" s="154"/>
      <c r="AB3" s="154"/>
      <c r="AC3" s="154"/>
      <c r="AD3" s="154"/>
      <c r="AE3" s="154"/>
      <c r="AF3" s="154"/>
      <c r="AG3" s="154"/>
    </row>
    <row r="4" spans="1:33" ht="15.75">
      <c r="A4" s="154"/>
      <c r="B4" s="154"/>
      <c r="C4" s="154"/>
      <c r="D4" s="154"/>
      <c r="E4" s="154"/>
      <c r="F4" s="154"/>
      <c r="G4" s="154"/>
      <c r="H4" s="154"/>
      <c r="I4" s="154"/>
      <c r="J4" s="154"/>
      <c r="K4" s="191"/>
      <c r="L4" s="154"/>
      <c r="M4" s="154"/>
      <c r="N4" s="154"/>
      <c r="O4" s="154"/>
      <c r="P4" s="191"/>
      <c r="Q4" s="154"/>
      <c r="R4" s="154"/>
      <c r="S4" s="154"/>
      <c r="T4" s="154"/>
      <c r="U4" s="154"/>
      <c r="V4" s="154"/>
      <c r="W4" s="154"/>
      <c r="X4" s="154"/>
      <c r="Y4" s="154"/>
      <c r="Z4" s="154"/>
      <c r="AA4" s="154"/>
      <c r="AB4" s="154"/>
      <c r="AC4" s="154"/>
      <c r="AD4" s="154"/>
      <c r="AE4" s="154"/>
      <c r="AF4" s="154"/>
      <c r="AG4" s="154"/>
    </row>
    <row r="5" spans="1:33" ht="12.75" customHeight="1">
      <c r="A5" s="156"/>
      <c r="B5" s="157"/>
      <c r="C5" s="158"/>
      <c r="D5" s="156"/>
      <c r="E5" s="156"/>
      <c r="F5" s="156"/>
      <c r="G5" s="156"/>
      <c r="H5" s="156"/>
      <c r="I5" s="156"/>
      <c r="J5" s="156"/>
      <c r="K5" s="159"/>
      <c r="L5" s="159"/>
      <c r="M5" s="156"/>
      <c r="N5" s="159"/>
      <c r="O5" s="156"/>
      <c r="P5" s="156"/>
      <c r="Q5" s="179"/>
      <c r="R5" s="158"/>
      <c r="S5" s="156"/>
      <c r="T5" s="156"/>
      <c r="U5" s="156"/>
      <c r="V5" s="156"/>
      <c r="W5" s="156"/>
      <c r="X5" s="156"/>
      <c r="Y5" s="156"/>
      <c r="Z5" s="159"/>
      <c r="AA5" s="159"/>
      <c r="AB5" s="156"/>
      <c r="AC5" s="159"/>
      <c r="AD5" s="156"/>
      <c r="AE5" s="156"/>
      <c r="AF5" s="156"/>
      <c r="AG5" s="156"/>
    </row>
    <row r="6" spans="1:33" ht="17.25" customHeight="1" thickBot="1">
      <c r="A6" s="156"/>
      <c r="B6" s="160"/>
      <c r="C6" s="158"/>
      <c r="D6" s="156"/>
      <c r="E6" s="156"/>
      <c r="F6" s="156"/>
      <c r="G6" s="156"/>
      <c r="H6" s="158"/>
      <c r="I6" s="156"/>
      <c r="J6" s="156"/>
      <c r="K6" s="156"/>
      <c r="L6" s="156"/>
      <c r="M6" s="156"/>
      <c r="N6" s="156"/>
      <c r="O6" s="156"/>
      <c r="P6" s="156"/>
      <c r="Q6" s="156"/>
      <c r="R6" s="158"/>
      <c r="S6" s="156"/>
      <c r="T6" s="156"/>
      <c r="U6" s="156"/>
      <c r="V6" s="156"/>
      <c r="W6" s="158"/>
      <c r="X6" s="156"/>
      <c r="Y6" s="156"/>
      <c r="Z6" s="156"/>
      <c r="AA6" s="156"/>
      <c r="AB6" s="156"/>
      <c r="AC6" s="156"/>
      <c r="AD6" s="156"/>
      <c r="AE6" s="156"/>
      <c r="AF6" s="156"/>
      <c r="AG6" s="156"/>
    </row>
    <row r="7" spans="1:33" ht="12.75" customHeight="1">
      <c r="A7" s="355" t="s">
        <v>121</v>
      </c>
      <c r="B7" s="357" t="s">
        <v>122</v>
      </c>
      <c r="C7" s="352" t="s">
        <v>331</v>
      </c>
      <c r="D7" s="353"/>
      <c r="E7" s="353"/>
      <c r="F7" s="353"/>
      <c r="G7" s="354"/>
      <c r="H7" s="352" t="s">
        <v>325</v>
      </c>
      <c r="I7" s="353"/>
      <c r="J7" s="353"/>
      <c r="K7" s="353"/>
      <c r="L7" s="354"/>
      <c r="M7" s="352" t="s">
        <v>326</v>
      </c>
      <c r="N7" s="353"/>
      <c r="O7" s="353"/>
      <c r="P7" s="353"/>
      <c r="Q7" s="354"/>
      <c r="R7" s="352" t="s">
        <v>330</v>
      </c>
      <c r="S7" s="353"/>
      <c r="T7" s="353"/>
      <c r="U7" s="353"/>
      <c r="V7" s="354"/>
      <c r="W7" s="352" t="s">
        <v>322</v>
      </c>
      <c r="X7" s="353"/>
      <c r="Y7" s="353"/>
      <c r="Z7" s="353"/>
      <c r="AA7" s="354"/>
      <c r="AB7" s="352" t="s">
        <v>323</v>
      </c>
      <c r="AC7" s="353"/>
      <c r="AD7" s="353"/>
      <c r="AE7" s="353"/>
      <c r="AF7" s="354"/>
      <c r="AG7" s="156"/>
    </row>
    <row r="8" spans="1:33" ht="25.5" customHeight="1" thickBot="1">
      <c r="A8" s="356"/>
      <c r="B8" s="358"/>
      <c r="C8" s="161" t="s">
        <v>123</v>
      </c>
      <c r="D8" s="162" t="s">
        <v>124</v>
      </c>
      <c r="E8" s="162" t="s">
        <v>125</v>
      </c>
      <c r="F8" s="162" t="s">
        <v>126</v>
      </c>
      <c r="G8" s="163" t="s">
        <v>127</v>
      </c>
      <c r="H8" s="161" t="s">
        <v>123</v>
      </c>
      <c r="I8" s="162" t="s">
        <v>124</v>
      </c>
      <c r="J8" s="162" t="s">
        <v>125</v>
      </c>
      <c r="K8" s="162" t="s">
        <v>126</v>
      </c>
      <c r="L8" s="163" t="s">
        <v>127</v>
      </c>
      <c r="M8" s="161" t="s">
        <v>123</v>
      </c>
      <c r="N8" s="162" t="s">
        <v>124</v>
      </c>
      <c r="O8" s="162" t="s">
        <v>125</v>
      </c>
      <c r="P8" s="162" t="s">
        <v>126</v>
      </c>
      <c r="Q8" s="163" t="s">
        <v>127</v>
      </c>
      <c r="R8" s="161" t="s">
        <v>123</v>
      </c>
      <c r="S8" s="162" t="s">
        <v>124</v>
      </c>
      <c r="T8" s="162" t="s">
        <v>125</v>
      </c>
      <c r="U8" s="162" t="s">
        <v>126</v>
      </c>
      <c r="V8" s="163" t="s">
        <v>127</v>
      </c>
      <c r="W8" s="161" t="s">
        <v>123</v>
      </c>
      <c r="X8" s="162" t="s">
        <v>124</v>
      </c>
      <c r="Y8" s="162" t="s">
        <v>125</v>
      </c>
      <c r="Z8" s="162" t="s">
        <v>126</v>
      </c>
      <c r="AA8" s="163" t="s">
        <v>127</v>
      </c>
      <c r="AB8" s="161" t="s">
        <v>123</v>
      </c>
      <c r="AC8" s="162" t="s">
        <v>124</v>
      </c>
      <c r="AD8" s="162" t="s">
        <v>125</v>
      </c>
      <c r="AE8" s="162" t="s">
        <v>126</v>
      </c>
      <c r="AF8" s="163" t="s">
        <v>127</v>
      </c>
      <c r="AG8" s="156"/>
    </row>
    <row r="9" spans="1:33" ht="12.75" customHeight="1" thickBot="1">
      <c r="A9" s="164">
        <v>1</v>
      </c>
      <c r="B9" s="165">
        <v>2</v>
      </c>
      <c r="C9" s="192">
        <v>3</v>
      </c>
      <c r="D9" s="193">
        <v>4</v>
      </c>
      <c r="E9" s="194">
        <v>5</v>
      </c>
      <c r="F9" s="193">
        <v>6</v>
      </c>
      <c r="G9" s="195">
        <v>7</v>
      </c>
      <c r="H9" s="166">
        <v>8</v>
      </c>
      <c r="I9" s="167">
        <v>9</v>
      </c>
      <c r="J9" s="168">
        <v>10</v>
      </c>
      <c r="K9" s="167">
        <v>11</v>
      </c>
      <c r="L9" s="165">
        <v>12</v>
      </c>
      <c r="M9" s="166">
        <v>13</v>
      </c>
      <c r="N9" s="167">
        <v>14</v>
      </c>
      <c r="O9" s="168">
        <v>15</v>
      </c>
      <c r="P9" s="167">
        <v>16</v>
      </c>
      <c r="Q9" s="165">
        <v>17</v>
      </c>
      <c r="R9" s="166">
        <v>18</v>
      </c>
      <c r="S9" s="167">
        <v>19</v>
      </c>
      <c r="T9" s="168">
        <v>20</v>
      </c>
      <c r="U9" s="167">
        <v>21</v>
      </c>
      <c r="V9" s="165">
        <v>22</v>
      </c>
      <c r="W9" s="166">
        <v>23</v>
      </c>
      <c r="X9" s="167">
        <v>24</v>
      </c>
      <c r="Y9" s="168">
        <v>25</v>
      </c>
      <c r="Z9" s="167">
        <v>26</v>
      </c>
      <c r="AA9" s="165">
        <v>27</v>
      </c>
      <c r="AB9" s="192">
        <v>28</v>
      </c>
      <c r="AC9" s="193">
        <v>29</v>
      </c>
      <c r="AD9" s="194">
        <v>30</v>
      </c>
      <c r="AE9" s="193">
        <v>31</v>
      </c>
      <c r="AF9" s="195">
        <v>32</v>
      </c>
      <c r="AG9" s="156"/>
    </row>
    <row r="10" spans="1:33" ht="24.75" thickBot="1">
      <c r="A10" s="169" t="s">
        <v>128</v>
      </c>
      <c r="B10" s="196" t="s">
        <v>217</v>
      </c>
      <c r="C10" s="197">
        <v>3.407</v>
      </c>
      <c r="D10" s="198"/>
      <c r="E10" s="198"/>
      <c r="F10" s="197">
        <v>3.407</v>
      </c>
      <c r="G10" s="199"/>
      <c r="H10" s="197">
        <v>3.41</v>
      </c>
      <c r="I10" s="198"/>
      <c r="J10" s="198"/>
      <c r="K10" s="198">
        <v>3.41</v>
      </c>
      <c r="L10" s="199"/>
      <c r="M10" s="197">
        <v>3.404</v>
      </c>
      <c r="N10" s="198"/>
      <c r="O10" s="198"/>
      <c r="P10" s="197">
        <v>3.404</v>
      </c>
      <c r="Q10" s="199"/>
      <c r="R10" s="197">
        <v>3.847307051637979</v>
      </c>
      <c r="S10" s="198"/>
      <c r="T10" s="198"/>
      <c r="U10" s="197">
        <v>3.847307051637979</v>
      </c>
      <c r="V10" s="199"/>
      <c r="W10" s="197">
        <v>3.2593003886729597</v>
      </c>
      <c r="X10" s="198"/>
      <c r="Y10" s="198"/>
      <c r="Z10" s="198">
        <v>3.2593003886729597</v>
      </c>
      <c r="AA10" s="199"/>
      <c r="AB10" s="197">
        <v>4.435313714602999</v>
      </c>
      <c r="AC10" s="198"/>
      <c r="AD10" s="198"/>
      <c r="AE10" s="197">
        <v>4.435313714602999</v>
      </c>
      <c r="AF10" s="199"/>
      <c r="AG10" s="156"/>
    </row>
    <row r="11" spans="1:33" ht="12.75" customHeight="1" thickBot="1">
      <c r="A11" s="174" t="s">
        <v>130</v>
      </c>
      <c r="B11" s="200" t="s">
        <v>218</v>
      </c>
      <c r="C11" s="197">
        <v>3.407</v>
      </c>
      <c r="D11" s="202"/>
      <c r="E11" s="202"/>
      <c r="F11" s="197">
        <v>3.407</v>
      </c>
      <c r="G11" s="203"/>
      <c r="H11" s="197">
        <v>3.41</v>
      </c>
      <c r="I11" s="202"/>
      <c r="J11" s="202"/>
      <c r="K11" s="198">
        <v>3.41</v>
      </c>
      <c r="L11" s="203"/>
      <c r="M11" s="197">
        <v>3.404</v>
      </c>
      <c r="N11" s="198"/>
      <c r="O11" s="198"/>
      <c r="P11" s="197">
        <v>3.404</v>
      </c>
      <c r="Q11" s="203"/>
      <c r="R11" s="197">
        <v>3.847307051637979</v>
      </c>
      <c r="S11" s="202"/>
      <c r="T11" s="202"/>
      <c r="U11" s="197">
        <v>3.847307051637979</v>
      </c>
      <c r="V11" s="203">
        <v>2.390061077179345</v>
      </c>
      <c r="W11" s="197">
        <v>3.2593003886729597</v>
      </c>
      <c r="X11" s="202"/>
      <c r="Y11" s="202"/>
      <c r="Z11" s="198">
        <v>3.2593003886729597</v>
      </c>
      <c r="AA11" s="203">
        <v>3.2593003886729597</v>
      </c>
      <c r="AB11" s="197">
        <v>4.435313714602999</v>
      </c>
      <c r="AC11" s="198"/>
      <c r="AD11" s="198"/>
      <c r="AE11" s="197">
        <v>4.435313714602999</v>
      </c>
      <c r="AF11" s="203">
        <v>2.3137146029983344</v>
      </c>
      <c r="AG11" s="156"/>
    </row>
    <row r="12" spans="1:33" ht="12.75" customHeight="1">
      <c r="A12" s="174"/>
      <c r="B12" s="175" t="s">
        <v>132</v>
      </c>
      <c r="C12" s="201"/>
      <c r="D12" s="202"/>
      <c r="E12" s="202"/>
      <c r="F12" s="202"/>
      <c r="G12" s="203"/>
      <c r="H12" s="201"/>
      <c r="I12" s="202"/>
      <c r="J12" s="202"/>
      <c r="K12" s="198"/>
      <c r="L12" s="203"/>
      <c r="M12" s="201"/>
      <c r="N12" s="202"/>
      <c r="O12" s="202"/>
      <c r="P12" s="202"/>
      <c r="Q12" s="203"/>
      <c r="R12" s="201"/>
      <c r="S12" s="202"/>
      <c r="T12" s="202"/>
      <c r="U12" s="202"/>
      <c r="V12" s="203"/>
      <c r="W12" s="201"/>
      <c r="X12" s="202"/>
      <c r="Y12" s="202"/>
      <c r="Z12" s="198"/>
      <c r="AA12" s="203"/>
      <c r="AB12" s="201"/>
      <c r="AC12" s="202"/>
      <c r="AD12" s="202"/>
      <c r="AE12" s="202"/>
      <c r="AF12" s="203"/>
      <c r="AG12" s="156"/>
    </row>
    <row r="13" spans="1:33" ht="12.75" customHeight="1">
      <c r="A13" s="174"/>
      <c r="B13" s="175" t="s">
        <v>124</v>
      </c>
      <c r="C13" s="201"/>
      <c r="D13" s="202"/>
      <c r="E13" s="202"/>
      <c r="F13" s="202"/>
      <c r="G13" s="203"/>
      <c r="H13" s="201"/>
      <c r="I13" s="202"/>
      <c r="J13" s="202"/>
      <c r="K13" s="202"/>
      <c r="L13" s="203"/>
      <c r="M13" s="201"/>
      <c r="N13" s="202"/>
      <c r="O13" s="202"/>
      <c r="P13" s="202"/>
      <c r="Q13" s="203"/>
      <c r="R13" s="201"/>
      <c r="S13" s="202"/>
      <c r="T13" s="202"/>
      <c r="U13" s="202"/>
      <c r="V13" s="203"/>
      <c r="W13" s="201"/>
      <c r="X13" s="202"/>
      <c r="Y13" s="202"/>
      <c r="Z13" s="202"/>
      <c r="AA13" s="203"/>
      <c r="AB13" s="201"/>
      <c r="AC13" s="202"/>
      <c r="AD13" s="202"/>
      <c r="AE13" s="202"/>
      <c r="AF13" s="203"/>
      <c r="AG13" s="156"/>
    </row>
    <row r="14" spans="1:33" ht="12.75" customHeight="1" thickBot="1">
      <c r="A14" s="174"/>
      <c r="B14" s="175" t="s">
        <v>125</v>
      </c>
      <c r="C14" s="201"/>
      <c r="D14" s="202"/>
      <c r="E14" s="202"/>
      <c r="F14" s="202"/>
      <c r="G14" s="203"/>
      <c r="H14" s="201"/>
      <c r="I14" s="202"/>
      <c r="J14" s="202"/>
      <c r="K14" s="202"/>
      <c r="L14" s="203"/>
      <c r="M14" s="201"/>
      <c r="N14" s="202"/>
      <c r="O14" s="202"/>
      <c r="P14" s="202"/>
      <c r="Q14" s="203"/>
      <c r="R14" s="201"/>
      <c r="S14" s="202"/>
      <c r="T14" s="202"/>
      <c r="U14" s="202"/>
      <c r="V14" s="203"/>
      <c r="W14" s="201"/>
      <c r="X14" s="202"/>
      <c r="Y14" s="202"/>
      <c r="Z14" s="202"/>
      <c r="AA14" s="203"/>
      <c r="AB14" s="201"/>
      <c r="AC14" s="202"/>
      <c r="AD14" s="202"/>
      <c r="AE14" s="202"/>
      <c r="AF14" s="203"/>
      <c r="AG14" s="156"/>
    </row>
    <row r="15" spans="1:33" ht="12.75" customHeight="1">
      <c r="A15" s="174"/>
      <c r="B15" s="175" t="s">
        <v>133</v>
      </c>
      <c r="C15" s="197">
        <v>3.407</v>
      </c>
      <c r="D15" s="202"/>
      <c r="E15" s="202"/>
      <c r="F15" s="202">
        <v>3.407</v>
      </c>
      <c r="G15" s="203">
        <v>3.1968</v>
      </c>
      <c r="H15" s="201">
        <v>3.41</v>
      </c>
      <c r="I15" s="202"/>
      <c r="J15" s="202"/>
      <c r="K15" s="202">
        <v>3.41</v>
      </c>
      <c r="L15" s="203">
        <v>3.2</v>
      </c>
      <c r="M15" s="197">
        <v>3.404</v>
      </c>
      <c r="N15" s="198"/>
      <c r="O15" s="198"/>
      <c r="P15" s="197">
        <v>3.404</v>
      </c>
      <c r="Q15" s="203">
        <v>3.194</v>
      </c>
      <c r="R15" s="197">
        <v>3.847307051637979</v>
      </c>
      <c r="S15" s="202"/>
      <c r="T15" s="202"/>
      <c r="U15" s="197">
        <v>3.847307051637979</v>
      </c>
      <c r="V15" s="203">
        <v>2.390061077179345</v>
      </c>
      <c r="W15" s="201">
        <v>3.2593003886729597</v>
      </c>
      <c r="X15" s="202"/>
      <c r="Y15" s="202"/>
      <c r="Z15" s="202">
        <v>3.2593003886729597</v>
      </c>
      <c r="AA15" s="203">
        <v>2.4664075513603554</v>
      </c>
      <c r="AB15" s="197">
        <v>4.435313714602999</v>
      </c>
      <c r="AC15" s="198"/>
      <c r="AD15" s="198"/>
      <c r="AE15" s="197">
        <v>4.435313714602999</v>
      </c>
      <c r="AF15" s="203">
        <v>2.3137146029983344</v>
      </c>
      <c r="AG15" s="156"/>
    </row>
    <row r="16" spans="1:33" ht="12.75" customHeight="1">
      <c r="A16" s="174" t="s">
        <v>134</v>
      </c>
      <c r="B16" s="200" t="s">
        <v>219</v>
      </c>
      <c r="C16" s="201"/>
      <c r="D16" s="202"/>
      <c r="E16" s="202"/>
      <c r="F16" s="202"/>
      <c r="G16" s="203"/>
      <c r="H16" s="201"/>
      <c r="I16" s="202"/>
      <c r="J16" s="202"/>
      <c r="K16" s="202"/>
      <c r="L16" s="203"/>
      <c r="M16" s="201"/>
      <c r="N16" s="202"/>
      <c r="O16" s="202"/>
      <c r="P16" s="202"/>
      <c r="Q16" s="203"/>
      <c r="R16" s="201"/>
      <c r="S16" s="202"/>
      <c r="T16" s="202"/>
      <c r="U16" s="202"/>
      <c r="V16" s="203"/>
      <c r="W16" s="201"/>
      <c r="X16" s="202"/>
      <c r="Y16" s="202"/>
      <c r="Z16" s="202"/>
      <c r="AA16" s="203"/>
      <c r="AB16" s="201"/>
      <c r="AC16" s="202"/>
      <c r="AD16" s="202"/>
      <c r="AE16" s="202"/>
      <c r="AF16" s="203"/>
      <c r="AG16" s="156"/>
    </row>
    <row r="17" spans="1:33" ht="24">
      <c r="A17" s="174" t="s">
        <v>202</v>
      </c>
      <c r="B17" s="200" t="s">
        <v>136</v>
      </c>
      <c r="C17" s="201"/>
      <c r="D17" s="202"/>
      <c r="E17" s="202"/>
      <c r="F17" s="202"/>
      <c r="G17" s="203"/>
      <c r="H17" s="201"/>
      <c r="I17" s="202"/>
      <c r="J17" s="202"/>
      <c r="K17" s="202"/>
      <c r="L17" s="203"/>
      <c r="M17" s="201"/>
      <c r="N17" s="202"/>
      <c r="O17" s="202"/>
      <c r="P17" s="202"/>
      <c r="Q17" s="203"/>
      <c r="R17" s="201"/>
      <c r="S17" s="202"/>
      <c r="T17" s="202"/>
      <c r="U17" s="202"/>
      <c r="V17" s="203"/>
      <c r="W17" s="201"/>
      <c r="X17" s="202"/>
      <c r="Y17" s="202"/>
      <c r="Z17" s="202"/>
      <c r="AA17" s="203"/>
      <c r="AB17" s="201"/>
      <c r="AC17" s="202"/>
      <c r="AD17" s="202"/>
      <c r="AE17" s="202"/>
      <c r="AF17" s="203"/>
      <c r="AG17" s="156"/>
    </row>
    <row r="18" spans="1:33" ht="12.75" customHeight="1">
      <c r="A18" s="174" t="s">
        <v>137</v>
      </c>
      <c r="B18" s="200" t="s">
        <v>220</v>
      </c>
      <c r="C18" s="201"/>
      <c r="D18" s="202"/>
      <c r="E18" s="202"/>
      <c r="F18" s="202"/>
      <c r="G18" s="154"/>
      <c r="H18" s="201"/>
      <c r="I18" s="202"/>
      <c r="J18" s="202"/>
      <c r="K18" s="202"/>
      <c r="L18" s="203"/>
      <c r="M18" s="201"/>
      <c r="N18" s="202"/>
      <c r="O18" s="202"/>
      <c r="P18" s="202"/>
      <c r="Q18" s="203"/>
      <c r="R18" s="201"/>
      <c r="S18" s="202"/>
      <c r="T18" s="202"/>
      <c r="U18" s="202"/>
      <c r="V18" s="154"/>
      <c r="W18" s="201"/>
      <c r="X18" s="202"/>
      <c r="Y18" s="202"/>
      <c r="Z18" s="202"/>
      <c r="AA18" s="203"/>
      <c r="AB18" s="201"/>
      <c r="AC18" s="202"/>
      <c r="AD18" s="202"/>
      <c r="AE18" s="202"/>
      <c r="AF18" s="203"/>
      <c r="AG18" s="156"/>
    </row>
    <row r="19" spans="1:33" ht="12.75" customHeight="1">
      <c r="A19" s="169" t="s">
        <v>204</v>
      </c>
      <c r="B19" s="196" t="s">
        <v>227</v>
      </c>
      <c r="C19" s="201">
        <v>0.545</v>
      </c>
      <c r="D19" s="202"/>
      <c r="E19" s="202"/>
      <c r="F19" s="202">
        <v>0.21</v>
      </c>
      <c r="G19" s="203">
        <v>0.335</v>
      </c>
      <c r="H19" s="201">
        <v>0.546</v>
      </c>
      <c r="I19" s="202"/>
      <c r="J19" s="202"/>
      <c r="K19" s="202">
        <v>0.21</v>
      </c>
      <c r="L19" s="203">
        <v>0.336</v>
      </c>
      <c r="M19" s="201">
        <v>0.545</v>
      </c>
      <c r="N19" s="202"/>
      <c r="O19" s="202"/>
      <c r="P19" s="202">
        <v>0.21</v>
      </c>
      <c r="Q19" s="203">
        <v>0.335</v>
      </c>
      <c r="R19" s="201">
        <v>0.49736257634647424</v>
      </c>
      <c r="S19" s="202"/>
      <c r="T19" s="202"/>
      <c r="U19" s="202">
        <v>0.16699056079955582</v>
      </c>
      <c r="V19" s="203">
        <v>0.33037201554691836</v>
      </c>
      <c r="W19" s="201">
        <v>0.49028317601332594</v>
      </c>
      <c r="X19" s="202"/>
      <c r="Y19" s="202"/>
      <c r="Z19" s="202">
        <v>0.0946696279844531</v>
      </c>
      <c r="AA19" s="203">
        <v>0.3956135480288729</v>
      </c>
      <c r="AB19" s="201">
        <v>0.5044419766796225</v>
      </c>
      <c r="AC19" s="202"/>
      <c r="AD19" s="202"/>
      <c r="AE19" s="202">
        <v>0.23931149361465856</v>
      </c>
      <c r="AF19" s="203">
        <v>0.2651304830649639</v>
      </c>
      <c r="AG19" s="156"/>
    </row>
    <row r="20" spans="1:33" ht="12.75" customHeight="1">
      <c r="A20" s="174"/>
      <c r="B20" s="200" t="s">
        <v>221</v>
      </c>
      <c r="C20" s="204">
        <v>0.1601</v>
      </c>
      <c r="D20" s="205"/>
      <c r="E20" s="205"/>
      <c r="F20" s="205">
        <v>0.0617000000000001</v>
      </c>
      <c r="G20" s="206">
        <v>0.1049</v>
      </c>
      <c r="H20" s="204">
        <v>0.1601</v>
      </c>
      <c r="I20" s="205"/>
      <c r="J20" s="205"/>
      <c r="K20" s="205">
        <v>0.0617</v>
      </c>
      <c r="L20" s="206">
        <v>0.1049</v>
      </c>
      <c r="M20" s="204">
        <v>0.1601</v>
      </c>
      <c r="N20" s="205"/>
      <c r="O20" s="205"/>
      <c r="P20" s="205">
        <v>0.0617</v>
      </c>
      <c r="Q20" s="206">
        <v>0.1049</v>
      </c>
      <c r="R20" s="204">
        <v>0.1293</v>
      </c>
      <c r="S20" s="205"/>
      <c r="T20" s="205"/>
      <c r="U20" s="205">
        <v>0.0434</v>
      </c>
      <c r="V20" s="206">
        <v>0.1382</v>
      </c>
      <c r="W20" s="204">
        <v>0.1504</v>
      </c>
      <c r="X20" s="205"/>
      <c r="Y20" s="205"/>
      <c r="Z20" s="205">
        <v>0.029</v>
      </c>
      <c r="AA20" s="206">
        <v>0.1604</v>
      </c>
      <c r="AB20" s="204">
        <v>0.1137</v>
      </c>
      <c r="AC20" s="205"/>
      <c r="AD20" s="205"/>
      <c r="AE20" s="205">
        <v>0.054</v>
      </c>
      <c r="AF20" s="206">
        <v>0.1146</v>
      </c>
      <c r="AG20" s="156"/>
    </row>
    <row r="21" spans="1:33" ht="25.5" customHeight="1">
      <c r="A21" s="169" t="s">
        <v>206</v>
      </c>
      <c r="B21" s="207" t="s">
        <v>222</v>
      </c>
      <c r="C21" s="201">
        <v>0</v>
      </c>
      <c r="D21" s="202"/>
      <c r="E21" s="202"/>
      <c r="F21" s="202"/>
      <c r="G21" s="203"/>
      <c r="H21" s="201">
        <v>0</v>
      </c>
      <c r="I21" s="202"/>
      <c r="J21" s="202"/>
      <c r="K21" s="202"/>
      <c r="L21" s="203"/>
      <c r="M21" s="201">
        <v>0</v>
      </c>
      <c r="N21" s="202"/>
      <c r="O21" s="202"/>
      <c r="P21" s="202"/>
      <c r="Q21" s="203"/>
      <c r="R21" s="201">
        <v>0</v>
      </c>
      <c r="S21" s="202"/>
      <c r="T21" s="202"/>
      <c r="U21" s="202"/>
      <c r="V21" s="203"/>
      <c r="W21" s="201">
        <v>0</v>
      </c>
      <c r="X21" s="202"/>
      <c r="Y21" s="202"/>
      <c r="Z21" s="202"/>
      <c r="AA21" s="203"/>
      <c r="AB21" s="201">
        <v>0</v>
      </c>
      <c r="AC21" s="202"/>
      <c r="AD21" s="202"/>
      <c r="AE21" s="202"/>
      <c r="AF21" s="203"/>
      <c r="AG21" s="156"/>
    </row>
    <row r="22" spans="1:33" ht="24">
      <c r="A22" s="169" t="s">
        <v>208</v>
      </c>
      <c r="B22" s="196" t="s">
        <v>223</v>
      </c>
      <c r="C22" s="201">
        <v>2.8615</v>
      </c>
      <c r="D22" s="202"/>
      <c r="E22" s="202"/>
      <c r="F22" s="202"/>
      <c r="G22" s="203">
        <v>2.862</v>
      </c>
      <c r="H22" s="201">
        <v>2.864</v>
      </c>
      <c r="I22" s="202"/>
      <c r="J22" s="202"/>
      <c r="K22" s="202"/>
      <c r="L22" s="203">
        <v>2.864</v>
      </c>
      <c r="M22" s="201">
        <v>2.859</v>
      </c>
      <c r="N22" s="202"/>
      <c r="O22" s="202"/>
      <c r="P22" s="202"/>
      <c r="Q22" s="203">
        <v>2.859</v>
      </c>
      <c r="R22" s="201">
        <v>3.3499444752915046</v>
      </c>
      <c r="S22" s="202"/>
      <c r="T22" s="202"/>
      <c r="U22" s="202">
        <v>1.2902554136590783</v>
      </c>
      <c r="V22" s="203">
        <v>2.0596890616324264</v>
      </c>
      <c r="W22" s="201">
        <v>2.7690172126596337</v>
      </c>
      <c r="X22" s="202"/>
      <c r="Y22" s="202"/>
      <c r="Z22" s="202">
        <v>0.6982232093281511</v>
      </c>
      <c r="AA22" s="203">
        <v>2.0707940033314824</v>
      </c>
      <c r="AB22" s="201">
        <v>3.930871737923376</v>
      </c>
      <c r="AC22" s="202"/>
      <c r="AD22" s="202"/>
      <c r="AE22" s="202">
        <v>1.8822876179900054</v>
      </c>
      <c r="AF22" s="203">
        <v>2.0485841199333703</v>
      </c>
      <c r="AG22" s="156"/>
    </row>
    <row r="23" spans="1:33" ht="60">
      <c r="A23" s="174" t="s">
        <v>139</v>
      </c>
      <c r="B23" s="200" t="s">
        <v>224</v>
      </c>
      <c r="C23" s="201"/>
      <c r="D23" s="202"/>
      <c r="E23" s="202"/>
      <c r="F23" s="202"/>
      <c r="G23" s="203"/>
      <c r="H23" s="201"/>
      <c r="I23" s="202"/>
      <c r="J23" s="202"/>
      <c r="K23" s="202"/>
      <c r="L23" s="203"/>
      <c r="M23" s="201"/>
      <c r="N23" s="202"/>
      <c r="O23" s="202"/>
      <c r="P23" s="202"/>
      <c r="Q23" s="203"/>
      <c r="R23" s="201"/>
      <c r="S23" s="202"/>
      <c r="T23" s="202"/>
      <c r="U23" s="202"/>
      <c r="V23" s="203"/>
      <c r="W23" s="201"/>
      <c r="X23" s="202"/>
      <c r="Y23" s="202"/>
      <c r="Z23" s="202"/>
      <c r="AA23" s="208"/>
      <c r="AB23" s="201"/>
      <c r="AC23" s="202"/>
      <c r="AD23" s="202"/>
      <c r="AE23" s="202"/>
      <c r="AF23" s="203"/>
      <c r="AG23" s="156"/>
    </row>
    <row r="24" spans="1:33" ht="24">
      <c r="A24" s="174"/>
      <c r="B24" s="200" t="s">
        <v>225</v>
      </c>
      <c r="C24" s="201"/>
      <c r="D24" s="202"/>
      <c r="E24" s="202"/>
      <c r="F24" s="202"/>
      <c r="G24" s="203"/>
      <c r="H24" s="201"/>
      <c r="I24" s="202"/>
      <c r="J24" s="202"/>
      <c r="K24" s="202"/>
      <c r="L24" s="203"/>
      <c r="M24" s="201"/>
      <c r="N24" s="202"/>
      <c r="O24" s="202"/>
      <c r="P24" s="202"/>
      <c r="Q24" s="203"/>
      <c r="R24" s="201"/>
      <c r="S24" s="202"/>
      <c r="T24" s="202"/>
      <c r="U24" s="202"/>
      <c r="V24" s="203"/>
      <c r="W24" s="201"/>
      <c r="X24" s="202"/>
      <c r="Y24" s="202"/>
      <c r="Z24" s="202"/>
      <c r="AA24" s="208"/>
      <c r="AB24" s="201"/>
      <c r="AC24" s="202"/>
      <c r="AD24" s="202"/>
      <c r="AE24" s="202"/>
      <c r="AF24" s="203"/>
      <c r="AG24" s="156"/>
    </row>
    <row r="25" spans="1:33" ht="24">
      <c r="A25" s="174"/>
      <c r="B25" s="200" t="s">
        <v>212</v>
      </c>
      <c r="C25" s="201"/>
      <c r="D25" s="202"/>
      <c r="E25" s="202"/>
      <c r="F25" s="202"/>
      <c r="G25" s="203"/>
      <c r="H25" s="201"/>
      <c r="I25" s="202"/>
      <c r="J25" s="202"/>
      <c r="K25" s="202"/>
      <c r="L25" s="203"/>
      <c r="M25" s="201"/>
      <c r="N25" s="202"/>
      <c r="O25" s="202"/>
      <c r="P25" s="202"/>
      <c r="Q25" s="203"/>
      <c r="R25" s="201"/>
      <c r="S25" s="202"/>
      <c r="T25" s="202"/>
      <c r="U25" s="202"/>
      <c r="V25" s="203"/>
      <c r="W25" s="201"/>
      <c r="X25" s="202"/>
      <c r="Y25" s="202"/>
      <c r="Z25" s="202"/>
      <c r="AA25" s="208"/>
      <c r="AB25" s="201"/>
      <c r="AC25" s="202"/>
      <c r="AD25" s="202"/>
      <c r="AE25" s="202"/>
      <c r="AF25" s="203"/>
      <c r="AG25" s="156"/>
    </row>
    <row r="26" spans="1:33" ht="12.75" customHeight="1" thickBot="1">
      <c r="A26" s="186" t="s">
        <v>142</v>
      </c>
      <c r="B26" s="209" t="s">
        <v>226</v>
      </c>
      <c r="C26" s="210"/>
      <c r="D26" s="211"/>
      <c r="E26" s="211"/>
      <c r="F26" s="211"/>
      <c r="G26" s="212"/>
      <c r="H26" s="210"/>
      <c r="I26" s="211"/>
      <c r="J26" s="211"/>
      <c r="K26" s="211"/>
      <c r="L26" s="212"/>
      <c r="M26" s="210"/>
      <c r="N26" s="211"/>
      <c r="O26" s="211"/>
      <c r="P26" s="211"/>
      <c r="Q26" s="212"/>
      <c r="R26" s="210"/>
      <c r="S26" s="211"/>
      <c r="T26" s="211"/>
      <c r="U26" s="211"/>
      <c r="V26" s="212"/>
      <c r="W26" s="210"/>
      <c r="X26" s="211"/>
      <c r="Y26" s="211"/>
      <c r="Z26" s="211"/>
      <c r="AA26" s="213"/>
      <c r="AB26" s="210"/>
      <c r="AC26" s="211"/>
      <c r="AD26" s="211"/>
      <c r="AE26" s="211"/>
      <c r="AF26" s="212"/>
      <c r="AG26" s="156"/>
    </row>
    <row r="27" spans="1:33" ht="12.75" customHeight="1" thickBot="1">
      <c r="A27" s="156"/>
      <c r="B27" s="157"/>
      <c r="C27" s="158"/>
      <c r="D27" s="156"/>
      <c r="E27" s="156"/>
      <c r="F27" s="156"/>
      <c r="G27" s="156"/>
      <c r="H27" s="158"/>
      <c r="I27" s="156"/>
      <c r="J27" s="156"/>
      <c r="K27" s="156"/>
      <c r="L27" s="156"/>
      <c r="M27" s="156"/>
      <c r="N27" s="156"/>
      <c r="O27" s="156"/>
      <c r="P27" s="156"/>
      <c r="Q27" s="156"/>
      <c r="R27" s="158"/>
      <c r="S27" s="156"/>
      <c r="T27" s="156"/>
      <c r="U27" s="156"/>
      <c r="V27" s="156"/>
      <c r="W27" s="158"/>
      <c r="X27" s="156"/>
      <c r="Y27" s="156"/>
      <c r="Z27" s="156"/>
      <c r="AA27" s="156"/>
      <c r="AB27" s="156"/>
      <c r="AC27" s="156"/>
      <c r="AD27" s="156"/>
      <c r="AE27" s="156"/>
      <c r="AF27" s="156"/>
      <c r="AG27" s="156"/>
    </row>
    <row r="28" spans="1:33" ht="12.75" customHeight="1">
      <c r="A28" s="355" t="s">
        <v>121</v>
      </c>
      <c r="B28" s="357" t="s">
        <v>122</v>
      </c>
      <c r="C28" s="352" t="s">
        <v>332</v>
      </c>
      <c r="D28" s="353"/>
      <c r="E28" s="353"/>
      <c r="F28" s="353"/>
      <c r="G28" s="354"/>
      <c r="H28" s="352" t="s">
        <v>333</v>
      </c>
      <c r="I28" s="353"/>
      <c r="J28" s="353"/>
      <c r="K28" s="353"/>
      <c r="L28" s="354"/>
      <c r="M28" s="352" t="s">
        <v>334</v>
      </c>
      <c r="N28" s="353"/>
      <c r="O28" s="353"/>
      <c r="P28" s="353"/>
      <c r="Q28" s="354"/>
      <c r="R28" s="352" t="s">
        <v>269</v>
      </c>
      <c r="S28" s="353"/>
      <c r="T28" s="353"/>
      <c r="U28" s="353"/>
      <c r="V28" s="354"/>
      <c r="W28" s="352" t="s">
        <v>267</v>
      </c>
      <c r="X28" s="353"/>
      <c r="Y28" s="353"/>
      <c r="Z28" s="353"/>
      <c r="AA28" s="354"/>
      <c r="AB28" s="352" t="s">
        <v>268</v>
      </c>
      <c r="AC28" s="353"/>
      <c r="AD28" s="353"/>
      <c r="AE28" s="353"/>
      <c r="AF28" s="354"/>
      <c r="AG28" s="156"/>
    </row>
    <row r="29" spans="1:32" ht="12.75" customHeight="1" thickBot="1">
      <c r="A29" s="356"/>
      <c r="B29" s="358"/>
      <c r="C29" s="161" t="s">
        <v>123</v>
      </c>
      <c r="D29" s="162" t="s">
        <v>124</v>
      </c>
      <c r="E29" s="162" t="s">
        <v>125</v>
      </c>
      <c r="F29" s="162" t="s">
        <v>126</v>
      </c>
      <c r="G29" s="163" t="s">
        <v>127</v>
      </c>
      <c r="H29" s="161" t="s">
        <v>123</v>
      </c>
      <c r="I29" s="162" t="s">
        <v>124</v>
      </c>
      <c r="J29" s="162" t="s">
        <v>125</v>
      </c>
      <c r="K29" s="162" t="s">
        <v>126</v>
      </c>
      <c r="L29" s="163" t="s">
        <v>127</v>
      </c>
      <c r="M29" s="161" t="s">
        <v>123</v>
      </c>
      <c r="N29" s="162" t="s">
        <v>124</v>
      </c>
      <c r="O29" s="162" t="s">
        <v>125</v>
      </c>
      <c r="P29" s="162" t="s">
        <v>126</v>
      </c>
      <c r="Q29" s="163" t="s">
        <v>127</v>
      </c>
      <c r="R29" s="161" t="s">
        <v>123</v>
      </c>
      <c r="S29" s="162" t="s">
        <v>124</v>
      </c>
      <c r="T29" s="162" t="s">
        <v>125</v>
      </c>
      <c r="U29" s="162" t="s">
        <v>126</v>
      </c>
      <c r="V29" s="163" t="s">
        <v>127</v>
      </c>
      <c r="W29" s="161" t="s">
        <v>123</v>
      </c>
      <c r="X29" s="162" t="s">
        <v>124</v>
      </c>
      <c r="Y29" s="162" t="s">
        <v>125</v>
      </c>
      <c r="Z29" s="162" t="s">
        <v>126</v>
      </c>
      <c r="AA29" s="163" t="s">
        <v>127</v>
      </c>
      <c r="AB29" s="161" t="s">
        <v>123</v>
      </c>
      <c r="AC29" s="162" t="s">
        <v>124</v>
      </c>
      <c r="AD29" s="162" t="s">
        <v>125</v>
      </c>
      <c r="AE29" s="162" t="s">
        <v>126</v>
      </c>
      <c r="AF29" s="163" t="s">
        <v>127</v>
      </c>
    </row>
    <row r="30" spans="1:32" ht="16.5" thickBot="1">
      <c r="A30" s="164">
        <v>1</v>
      </c>
      <c r="B30" s="165">
        <v>2</v>
      </c>
      <c r="C30" s="192">
        <v>3</v>
      </c>
      <c r="D30" s="193">
        <v>4</v>
      </c>
      <c r="E30" s="194">
        <v>5</v>
      </c>
      <c r="F30" s="193">
        <v>6</v>
      </c>
      <c r="G30" s="195">
        <v>7</v>
      </c>
      <c r="H30" s="166">
        <v>8</v>
      </c>
      <c r="I30" s="167">
        <v>9</v>
      </c>
      <c r="J30" s="168">
        <v>10</v>
      </c>
      <c r="K30" s="167">
        <v>11</v>
      </c>
      <c r="L30" s="165">
        <v>12</v>
      </c>
      <c r="M30" s="166">
        <v>13</v>
      </c>
      <c r="N30" s="167">
        <v>14</v>
      </c>
      <c r="O30" s="168">
        <v>15</v>
      </c>
      <c r="P30" s="167">
        <v>16</v>
      </c>
      <c r="Q30" s="165">
        <v>17</v>
      </c>
      <c r="R30" s="166">
        <v>18</v>
      </c>
      <c r="S30" s="167">
        <v>19</v>
      </c>
      <c r="T30" s="168">
        <v>20</v>
      </c>
      <c r="U30" s="167">
        <v>21</v>
      </c>
      <c r="V30" s="165">
        <v>22</v>
      </c>
      <c r="W30" s="166">
        <v>23</v>
      </c>
      <c r="X30" s="167">
        <v>24</v>
      </c>
      <c r="Y30" s="168">
        <v>25</v>
      </c>
      <c r="Z30" s="167">
        <v>26</v>
      </c>
      <c r="AA30" s="165">
        <v>27</v>
      </c>
      <c r="AB30" s="192">
        <v>28</v>
      </c>
      <c r="AC30" s="193">
        <v>29</v>
      </c>
      <c r="AD30" s="194">
        <v>30</v>
      </c>
      <c r="AE30" s="193">
        <v>31</v>
      </c>
      <c r="AF30" s="195">
        <v>32</v>
      </c>
    </row>
    <row r="31" spans="1:32" ht="24.75" thickBot="1">
      <c r="A31" s="169" t="s">
        <v>128</v>
      </c>
      <c r="B31" s="196" t="s">
        <v>217</v>
      </c>
      <c r="C31" s="197">
        <v>3.407</v>
      </c>
      <c r="D31" s="198"/>
      <c r="E31" s="198"/>
      <c r="F31" s="197">
        <v>3.407</v>
      </c>
      <c r="G31" s="199"/>
      <c r="H31" s="197">
        <v>3.41</v>
      </c>
      <c r="I31" s="198"/>
      <c r="J31" s="198"/>
      <c r="K31" s="198">
        <v>3.41</v>
      </c>
      <c r="L31" s="199"/>
      <c r="M31" s="197">
        <v>3.404</v>
      </c>
      <c r="N31" s="198"/>
      <c r="O31" s="198"/>
      <c r="P31" s="197">
        <v>3.404</v>
      </c>
      <c r="Q31" s="199"/>
      <c r="R31" s="197">
        <v>4.04</v>
      </c>
      <c r="S31" s="198"/>
      <c r="T31" s="198"/>
      <c r="U31" s="197">
        <v>4.04</v>
      </c>
      <c r="V31" s="199"/>
      <c r="W31" s="197">
        <v>4.04</v>
      </c>
      <c r="X31" s="198"/>
      <c r="Y31" s="198"/>
      <c r="Z31" s="198">
        <v>4.04</v>
      </c>
      <c r="AA31" s="199"/>
      <c r="AB31" s="197">
        <v>4.04</v>
      </c>
      <c r="AC31" s="198"/>
      <c r="AD31" s="198"/>
      <c r="AE31" s="197">
        <v>4.04</v>
      </c>
      <c r="AF31" s="199"/>
    </row>
    <row r="32" spans="1:32" ht="16.5" thickBot="1">
      <c r="A32" s="174" t="s">
        <v>130</v>
      </c>
      <c r="B32" s="200" t="s">
        <v>218</v>
      </c>
      <c r="C32" s="197">
        <v>3.407</v>
      </c>
      <c r="D32" s="202"/>
      <c r="E32" s="202"/>
      <c r="F32" s="197">
        <v>3.407</v>
      </c>
      <c r="G32" s="203"/>
      <c r="H32" s="197">
        <v>3.41</v>
      </c>
      <c r="I32" s="202"/>
      <c r="J32" s="202"/>
      <c r="K32" s="198">
        <v>3.41</v>
      </c>
      <c r="L32" s="203"/>
      <c r="M32" s="197">
        <v>3.404</v>
      </c>
      <c r="N32" s="198"/>
      <c r="O32" s="198"/>
      <c r="P32" s="197">
        <v>3.404</v>
      </c>
      <c r="Q32" s="203"/>
      <c r="R32" s="197">
        <v>4.04</v>
      </c>
      <c r="S32" s="202"/>
      <c r="T32" s="202"/>
      <c r="U32" s="197">
        <v>4.04</v>
      </c>
      <c r="V32" s="203"/>
      <c r="W32" s="197">
        <v>4.04</v>
      </c>
      <c r="X32" s="202"/>
      <c r="Y32" s="202"/>
      <c r="Z32" s="198">
        <v>4.04</v>
      </c>
      <c r="AA32" s="203"/>
      <c r="AB32" s="197">
        <v>4.04</v>
      </c>
      <c r="AC32" s="198"/>
      <c r="AD32" s="198"/>
      <c r="AE32" s="197">
        <v>4.04</v>
      </c>
      <c r="AF32" s="203"/>
    </row>
    <row r="33" spans="1:32" ht="15.75">
      <c r="A33" s="174"/>
      <c r="B33" s="175" t="s">
        <v>132</v>
      </c>
      <c r="C33" s="201"/>
      <c r="D33" s="202"/>
      <c r="E33" s="202"/>
      <c r="F33" s="202"/>
      <c r="G33" s="203"/>
      <c r="H33" s="201"/>
      <c r="I33" s="202"/>
      <c r="J33" s="202"/>
      <c r="K33" s="198"/>
      <c r="L33" s="203"/>
      <c r="M33" s="201"/>
      <c r="N33" s="202"/>
      <c r="O33" s="202"/>
      <c r="P33" s="202"/>
      <c r="Q33" s="203"/>
      <c r="R33" s="201"/>
      <c r="S33" s="202"/>
      <c r="T33" s="202"/>
      <c r="U33" s="202"/>
      <c r="V33" s="203"/>
      <c r="W33" s="201"/>
      <c r="X33" s="202"/>
      <c r="Y33" s="202"/>
      <c r="Z33" s="198"/>
      <c r="AA33" s="203"/>
      <c r="AB33" s="201"/>
      <c r="AC33" s="202"/>
      <c r="AD33" s="202"/>
      <c r="AE33" s="202"/>
      <c r="AF33" s="203"/>
    </row>
    <row r="34" spans="1:32" ht="15.75">
      <c r="A34" s="174"/>
      <c r="B34" s="175" t="s">
        <v>124</v>
      </c>
      <c r="C34" s="201"/>
      <c r="D34" s="202"/>
      <c r="E34" s="202"/>
      <c r="F34" s="202"/>
      <c r="G34" s="203"/>
      <c r="H34" s="201"/>
      <c r="I34" s="202"/>
      <c r="J34" s="202"/>
      <c r="K34" s="202"/>
      <c r="L34" s="203"/>
      <c r="M34" s="201"/>
      <c r="N34" s="202"/>
      <c r="O34" s="202"/>
      <c r="P34" s="202"/>
      <c r="Q34" s="203"/>
      <c r="R34" s="201"/>
      <c r="S34" s="202"/>
      <c r="T34" s="202"/>
      <c r="U34" s="202"/>
      <c r="V34" s="203"/>
      <c r="W34" s="201"/>
      <c r="X34" s="202"/>
      <c r="Y34" s="202"/>
      <c r="Z34" s="202"/>
      <c r="AA34" s="203"/>
      <c r="AB34" s="201"/>
      <c r="AC34" s="202"/>
      <c r="AD34" s="202"/>
      <c r="AE34" s="202"/>
      <c r="AF34" s="203"/>
    </row>
    <row r="35" spans="1:32" ht="16.5" thickBot="1">
      <c r="A35" s="174"/>
      <c r="B35" s="175" t="s">
        <v>125</v>
      </c>
      <c r="C35" s="201"/>
      <c r="D35" s="202"/>
      <c r="E35" s="202"/>
      <c r="F35" s="202"/>
      <c r="G35" s="203"/>
      <c r="H35" s="201"/>
      <c r="I35" s="202"/>
      <c r="J35" s="202"/>
      <c r="K35" s="202"/>
      <c r="L35" s="203"/>
      <c r="M35" s="201"/>
      <c r="N35" s="202"/>
      <c r="O35" s="202"/>
      <c r="P35" s="202"/>
      <c r="Q35" s="203"/>
      <c r="R35" s="201"/>
      <c r="S35" s="202"/>
      <c r="T35" s="202"/>
      <c r="U35" s="202"/>
      <c r="V35" s="203"/>
      <c r="W35" s="201"/>
      <c r="X35" s="202"/>
      <c r="Y35" s="202"/>
      <c r="Z35" s="202"/>
      <c r="AA35" s="203"/>
      <c r="AB35" s="201"/>
      <c r="AC35" s="202"/>
      <c r="AD35" s="202"/>
      <c r="AE35" s="202"/>
      <c r="AF35" s="203"/>
    </row>
    <row r="36" spans="1:32" ht="15.75">
      <c r="A36" s="174"/>
      <c r="B36" s="175" t="s">
        <v>133</v>
      </c>
      <c r="C36" s="197">
        <v>3.407</v>
      </c>
      <c r="D36" s="202"/>
      <c r="E36" s="202"/>
      <c r="F36" s="202">
        <v>3.407</v>
      </c>
      <c r="G36" s="203">
        <v>3.1968</v>
      </c>
      <c r="H36" s="201">
        <v>3.41</v>
      </c>
      <c r="I36" s="202"/>
      <c r="J36" s="202"/>
      <c r="K36" s="202">
        <v>3.41</v>
      </c>
      <c r="L36" s="203">
        <v>3.2</v>
      </c>
      <c r="M36" s="197">
        <v>3.404</v>
      </c>
      <c r="N36" s="198"/>
      <c r="O36" s="198"/>
      <c r="P36" s="197">
        <v>3.404</v>
      </c>
      <c r="Q36" s="203">
        <v>3.194</v>
      </c>
      <c r="R36" s="197">
        <v>4.04</v>
      </c>
      <c r="S36" s="202"/>
      <c r="T36" s="202"/>
      <c r="U36" s="197">
        <v>4.04</v>
      </c>
      <c r="V36" s="203">
        <v>3.791</v>
      </c>
      <c r="W36" s="201">
        <v>4.04</v>
      </c>
      <c r="X36" s="202"/>
      <c r="Y36" s="202"/>
      <c r="Z36" s="202">
        <v>4.04</v>
      </c>
      <c r="AA36" s="203">
        <v>3.791</v>
      </c>
      <c r="AB36" s="197">
        <v>4.04</v>
      </c>
      <c r="AC36" s="198"/>
      <c r="AD36" s="198"/>
      <c r="AE36" s="197">
        <v>4.04</v>
      </c>
      <c r="AF36" s="203">
        <v>3.791</v>
      </c>
    </row>
    <row r="37" spans="1:32" ht="15.75">
      <c r="A37" s="174" t="s">
        <v>134</v>
      </c>
      <c r="B37" s="200" t="s">
        <v>219</v>
      </c>
      <c r="C37" s="201"/>
      <c r="D37" s="202"/>
      <c r="E37" s="202"/>
      <c r="F37" s="202"/>
      <c r="G37" s="203"/>
      <c r="H37" s="201"/>
      <c r="I37" s="202"/>
      <c r="J37" s="202"/>
      <c r="K37" s="202"/>
      <c r="L37" s="203"/>
      <c r="M37" s="201"/>
      <c r="N37" s="202"/>
      <c r="O37" s="202"/>
      <c r="P37" s="202"/>
      <c r="Q37" s="203"/>
      <c r="R37" s="201"/>
      <c r="S37" s="202"/>
      <c r="T37" s="202"/>
      <c r="U37" s="202"/>
      <c r="V37" s="203"/>
      <c r="W37" s="201"/>
      <c r="X37" s="202"/>
      <c r="Y37" s="202"/>
      <c r="Z37" s="202"/>
      <c r="AA37" s="203"/>
      <c r="AB37" s="201"/>
      <c r="AC37" s="202"/>
      <c r="AD37" s="202"/>
      <c r="AE37" s="202"/>
      <c r="AF37" s="203"/>
    </row>
    <row r="38" spans="1:32" ht="24">
      <c r="A38" s="174" t="s">
        <v>202</v>
      </c>
      <c r="B38" s="200" t="s">
        <v>136</v>
      </c>
      <c r="C38" s="201"/>
      <c r="D38" s="202"/>
      <c r="E38" s="202"/>
      <c r="F38" s="202"/>
      <c r="G38" s="203"/>
      <c r="H38" s="201"/>
      <c r="I38" s="202"/>
      <c r="J38" s="202"/>
      <c r="K38" s="202"/>
      <c r="L38" s="203"/>
      <c r="M38" s="201"/>
      <c r="N38" s="202"/>
      <c r="O38" s="202"/>
      <c r="P38" s="202"/>
      <c r="Q38" s="203"/>
      <c r="R38" s="201"/>
      <c r="S38" s="202"/>
      <c r="T38" s="202"/>
      <c r="U38" s="202"/>
      <c r="V38" s="203"/>
      <c r="W38" s="201"/>
      <c r="X38" s="202"/>
      <c r="Y38" s="202"/>
      <c r="Z38" s="202"/>
      <c r="AA38" s="203"/>
      <c r="AB38" s="201"/>
      <c r="AC38" s="202"/>
      <c r="AD38" s="202"/>
      <c r="AE38" s="202"/>
      <c r="AF38" s="203"/>
    </row>
    <row r="39" spans="1:32" ht="15.75">
      <c r="A39" s="174" t="s">
        <v>137</v>
      </c>
      <c r="B39" s="200" t="s">
        <v>220</v>
      </c>
      <c r="C39" s="201"/>
      <c r="D39" s="202"/>
      <c r="E39" s="202"/>
      <c r="F39" s="202"/>
      <c r="G39" s="154"/>
      <c r="H39" s="201"/>
      <c r="I39" s="202"/>
      <c r="J39" s="202"/>
      <c r="K39" s="202"/>
      <c r="L39" s="203"/>
      <c r="M39" s="201"/>
      <c r="N39" s="202"/>
      <c r="O39" s="202"/>
      <c r="P39" s="202"/>
      <c r="Q39" s="203"/>
      <c r="R39" s="201"/>
      <c r="S39" s="202"/>
      <c r="T39" s="202"/>
      <c r="U39" s="202"/>
      <c r="V39" s="154"/>
      <c r="W39" s="201"/>
      <c r="X39" s="202"/>
      <c r="Y39" s="202"/>
      <c r="Z39" s="202"/>
      <c r="AA39" s="203"/>
      <c r="AB39" s="201"/>
      <c r="AC39" s="202"/>
      <c r="AD39" s="202"/>
      <c r="AE39" s="202"/>
      <c r="AF39" s="203"/>
    </row>
    <row r="40" spans="1:32" ht="15.75">
      <c r="A40" s="169" t="s">
        <v>204</v>
      </c>
      <c r="B40" s="196" t="s">
        <v>227</v>
      </c>
      <c r="C40" s="201">
        <v>0.545</v>
      </c>
      <c r="D40" s="202"/>
      <c r="E40" s="202"/>
      <c r="F40" s="202">
        <v>0.21</v>
      </c>
      <c r="G40" s="203">
        <v>0.335</v>
      </c>
      <c r="H40" s="201">
        <v>0.546</v>
      </c>
      <c r="I40" s="202"/>
      <c r="J40" s="202"/>
      <c r="K40" s="202">
        <v>0.21</v>
      </c>
      <c r="L40" s="203">
        <v>0.336</v>
      </c>
      <c r="M40" s="201">
        <v>0.545</v>
      </c>
      <c r="N40" s="202"/>
      <c r="O40" s="202"/>
      <c r="P40" s="202">
        <v>0.21</v>
      </c>
      <c r="Q40" s="203">
        <v>0.335</v>
      </c>
      <c r="R40" s="201">
        <v>0.647</v>
      </c>
      <c r="S40" s="202"/>
      <c r="T40" s="202"/>
      <c r="U40" s="202">
        <v>0.249</v>
      </c>
      <c r="V40" s="203">
        <v>0.398</v>
      </c>
      <c r="W40" s="201">
        <v>0.647</v>
      </c>
      <c r="X40" s="202"/>
      <c r="Y40" s="202"/>
      <c r="Z40" s="202">
        <v>0.249</v>
      </c>
      <c r="AA40" s="203">
        <v>0.398</v>
      </c>
      <c r="AB40" s="201">
        <v>0.647</v>
      </c>
      <c r="AC40" s="202"/>
      <c r="AD40" s="202"/>
      <c r="AE40" s="202">
        <v>0.249</v>
      </c>
      <c r="AF40" s="203">
        <v>0.398</v>
      </c>
    </row>
    <row r="41" spans="1:32" ht="15.75">
      <c r="A41" s="174"/>
      <c r="B41" s="200" t="s">
        <v>221</v>
      </c>
      <c r="C41" s="204">
        <v>0.1601</v>
      </c>
      <c r="D41" s="205"/>
      <c r="E41" s="205"/>
      <c r="F41" s="205">
        <v>0.0617000000000001</v>
      </c>
      <c r="G41" s="206">
        <v>0.1049</v>
      </c>
      <c r="H41" s="204">
        <v>0.1601</v>
      </c>
      <c r="I41" s="205"/>
      <c r="J41" s="205"/>
      <c r="K41" s="205">
        <v>0.0617</v>
      </c>
      <c r="L41" s="206">
        <v>0.1049</v>
      </c>
      <c r="M41" s="204">
        <v>0.1601</v>
      </c>
      <c r="N41" s="205"/>
      <c r="O41" s="205"/>
      <c r="P41" s="205">
        <v>0.0617</v>
      </c>
      <c r="Q41" s="206">
        <v>0.1049</v>
      </c>
      <c r="R41" s="204">
        <v>0.1601</v>
      </c>
      <c r="S41" s="205"/>
      <c r="T41" s="205"/>
      <c r="U41" s="205">
        <v>0.0617000000000001</v>
      </c>
      <c r="V41" s="206">
        <v>0.1049</v>
      </c>
      <c r="W41" s="204">
        <v>0.1601</v>
      </c>
      <c r="X41" s="205"/>
      <c r="Y41" s="205"/>
      <c r="Z41" s="205">
        <v>0.0617000000000001</v>
      </c>
      <c r="AA41" s="206">
        <v>0.1049</v>
      </c>
      <c r="AB41" s="204">
        <v>0.1601</v>
      </c>
      <c r="AC41" s="205"/>
      <c r="AD41" s="205"/>
      <c r="AE41" s="205">
        <v>0.0617000000000001</v>
      </c>
      <c r="AF41" s="206">
        <v>0.1049</v>
      </c>
    </row>
    <row r="42" spans="1:32" ht="24">
      <c r="A42" s="169" t="s">
        <v>206</v>
      </c>
      <c r="B42" s="207" t="s">
        <v>222</v>
      </c>
      <c r="C42" s="201">
        <v>0</v>
      </c>
      <c r="D42" s="202"/>
      <c r="E42" s="202"/>
      <c r="F42" s="202"/>
      <c r="G42" s="203"/>
      <c r="H42" s="201">
        <v>0</v>
      </c>
      <c r="I42" s="202"/>
      <c r="J42" s="202"/>
      <c r="K42" s="202"/>
      <c r="L42" s="203"/>
      <c r="M42" s="201">
        <v>0</v>
      </c>
      <c r="N42" s="202"/>
      <c r="O42" s="202"/>
      <c r="P42" s="202"/>
      <c r="Q42" s="203"/>
      <c r="R42" s="201">
        <v>0</v>
      </c>
      <c r="S42" s="202"/>
      <c r="T42" s="202"/>
      <c r="U42" s="202"/>
      <c r="V42" s="203"/>
      <c r="W42" s="201">
        <v>0</v>
      </c>
      <c r="X42" s="202"/>
      <c r="Y42" s="202"/>
      <c r="Z42" s="202"/>
      <c r="AA42" s="203"/>
      <c r="AB42" s="201">
        <v>0</v>
      </c>
      <c r="AC42" s="202"/>
      <c r="AD42" s="202"/>
      <c r="AE42" s="202"/>
      <c r="AF42" s="203"/>
    </row>
    <row r="43" spans="1:32" ht="24">
      <c r="A43" s="169" t="s">
        <v>208</v>
      </c>
      <c r="B43" s="196" t="s">
        <v>223</v>
      </c>
      <c r="C43" s="201">
        <v>2.8615</v>
      </c>
      <c r="D43" s="202"/>
      <c r="E43" s="202"/>
      <c r="F43" s="202"/>
      <c r="G43" s="203">
        <v>2.862</v>
      </c>
      <c r="H43" s="201">
        <v>2.864</v>
      </c>
      <c r="I43" s="202"/>
      <c r="J43" s="202"/>
      <c r="K43" s="202"/>
      <c r="L43" s="203">
        <v>2.864</v>
      </c>
      <c r="M43" s="201">
        <v>2.859</v>
      </c>
      <c r="N43" s="202"/>
      <c r="O43" s="202"/>
      <c r="P43" s="202"/>
      <c r="Q43" s="203">
        <v>2.859</v>
      </c>
      <c r="R43" s="201">
        <v>3.393</v>
      </c>
      <c r="S43" s="202"/>
      <c r="T43" s="202"/>
      <c r="U43" s="202"/>
      <c r="V43" s="203">
        <v>3.393</v>
      </c>
      <c r="W43" s="201">
        <v>3.393</v>
      </c>
      <c r="X43" s="202"/>
      <c r="Y43" s="202"/>
      <c r="Z43" s="202"/>
      <c r="AA43" s="203">
        <v>3.393</v>
      </c>
      <c r="AB43" s="201">
        <v>3.393</v>
      </c>
      <c r="AC43" s="202"/>
      <c r="AD43" s="202"/>
      <c r="AE43" s="202"/>
      <c r="AF43" s="203">
        <v>3.393</v>
      </c>
    </row>
    <row r="44" spans="1:32" ht="60">
      <c r="A44" s="174" t="s">
        <v>139</v>
      </c>
      <c r="B44" s="200" t="s">
        <v>224</v>
      </c>
      <c r="C44" s="201"/>
      <c r="D44" s="202"/>
      <c r="E44" s="202"/>
      <c r="F44" s="202"/>
      <c r="G44" s="203"/>
      <c r="H44" s="201"/>
      <c r="I44" s="202"/>
      <c r="J44" s="202"/>
      <c r="K44" s="202"/>
      <c r="L44" s="203"/>
      <c r="M44" s="201"/>
      <c r="N44" s="202"/>
      <c r="O44" s="202"/>
      <c r="P44" s="202"/>
      <c r="Q44" s="203"/>
      <c r="R44" s="201"/>
      <c r="S44" s="202"/>
      <c r="T44" s="202"/>
      <c r="U44" s="202"/>
      <c r="V44" s="203"/>
      <c r="W44" s="201"/>
      <c r="X44" s="202"/>
      <c r="Y44" s="202"/>
      <c r="Z44" s="202"/>
      <c r="AA44" s="208"/>
      <c r="AB44" s="201"/>
      <c r="AC44" s="202"/>
      <c r="AD44" s="202"/>
      <c r="AE44" s="202"/>
      <c r="AF44" s="203"/>
    </row>
    <row r="45" spans="1:32" ht="24">
      <c r="A45" s="174"/>
      <c r="B45" s="200" t="s">
        <v>225</v>
      </c>
      <c r="C45" s="201"/>
      <c r="D45" s="202"/>
      <c r="E45" s="202"/>
      <c r="F45" s="202"/>
      <c r="G45" s="203"/>
      <c r="H45" s="201"/>
      <c r="I45" s="202"/>
      <c r="J45" s="202"/>
      <c r="K45" s="202"/>
      <c r="L45" s="203"/>
      <c r="M45" s="201"/>
      <c r="N45" s="202"/>
      <c r="O45" s="202"/>
      <c r="P45" s="202"/>
      <c r="Q45" s="203"/>
      <c r="R45" s="201"/>
      <c r="S45" s="202"/>
      <c r="T45" s="202"/>
      <c r="U45" s="202"/>
      <c r="V45" s="203"/>
      <c r="W45" s="201"/>
      <c r="X45" s="202"/>
      <c r="Y45" s="202"/>
      <c r="Z45" s="202"/>
      <c r="AA45" s="208"/>
      <c r="AB45" s="201"/>
      <c r="AC45" s="202"/>
      <c r="AD45" s="202"/>
      <c r="AE45" s="202"/>
      <c r="AF45" s="203"/>
    </row>
    <row r="46" spans="1:32" ht="24">
      <c r="A46" s="174"/>
      <c r="B46" s="200" t="s">
        <v>212</v>
      </c>
      <c r="C46" s="201"/>
      <c r="D46" s="202"/>
      <c r="E46" s="202"/>
      <c r="F46" s="202"/>
      <c r="G46" s="203"/>
      <c r="H46" s="201"/>
      <c r="I46" s="202"/>
      <c r="J46" s="202"/>
      <c r="K46" s="202"/>
      <c r="L46" s="203"/>
      <c r="M46" s="201"/>
      <c r="N46" s="202"/>
      <c r="O46" s="202"/>
      <c r="P46" s="202"/>
      <c r="Q46" s="203"/>
      <c r="R46" s="201"/>
      <c r="S46" s="202"/>
      <c r="T46" s="202"/>
      <c r="U46" s="202"/>
      <c r="V46" s="203"/>
      <c r="W46" s="201"/>
      <c r="X46" s="202"/>
      <c r="Y46" s="202"/>
      <c r="Z46" s="202"/>
      <c r="AA46" s="208"/>
      <c r="AB46" s="201"/>
      <c r="AC46" s="202"/>
      <c r="AD46" s="202"/>
      <c r="AE46" s="202"/>
      <c r="AF46" s="203"/>
    </row>
    <row r="47" spans="1:32" ht="16.5" thickBot="1">
      <c r="A47" s="186" t="s">
        <v>142</v>
      </c>
      <c r="B47" s="209" t="s">
        <v>226</v>
      </c>
      <c r="C47" s="210"/>
      <c r="D47" s="211"/>
      <c r="E47" s="211"/>
      <c r="F47" s="211"/>
      <c r="G47" s="212"/>
      <c r="H47" s="210"/>
      <c r="I47" s="211"/>
      <c r="J47" s="211"/>
      <c r="K47" s="211"/>
      <c r="L47" s="212"/>
      <c r="M47" s="210"/>
      <c r="N47" s="211"/>
      <c r="O47" s="211"/>
      <c r="P47" s="211"/>
      <c r="Q47" s="212"/>
      <c r="R47" s="210"/>
      <c r="S47" s="211"/>
      <c r="T47" s="211"/>
      <c r="U47" s="211"/>
      <c r="V47" s="212"/>
      <c r="W47" s="210"/>
      <c r="X47" s="211"/>
      <c r="Y47" s="211"/>
      <c r="Z47" s="211"/>
      <c r="AA47" s="213"/>
      <c r="AB47" s="210"/>
      <c r="AC47" s="211"/>
      <c r="AD47" s="211"/>
      <c r="AE47" s="211"/>
      <c r="AF47" s="212"/>
    </row>
    <row r="48" spans="1:32" ht="15.75">
      <c r="A48" s="156"/>
      <c r="B48" s="214"/>
      <c r="C48" s="215"/>
      <c r="D48" s="216"/>
      <c r="E48" s="216"/>
      <c r="F48" s="216"/>
      <c r="G48" s="216"/>
      <c r="H48" s="215"/>
      <c r="I48" s="216"/>
      <c r="J48" s="216"/>
      <c r="K48" s="216"/>
      <c r="L48" s="216"/>
      <c r="M48" s="215"/>
      <c r="N48" s="156"/>
      <c r="O48" s="156"/>
      <c r="P48" s="156"/>
      <c r="Q48" s="156"/>
      <c r="R48" s="215"/>
      <c r="S48" s="216"/>
      <c r="T48" s="216"/>
      <c r="U48" s="216"/>
      <c r="V48" s="216"/>
      <c r="W48" s="215"/>
      <c r="X48" s="216"/>
      <c r="Y48" s="216"/>
      <c r="Z48" s="216"/>
      <c r="AA48" s="216"/>
      <c r="AB48" s="215"/>
      <c r="AC48" s="156"/>
      <c r="AD48" s="156"/>
      <c r="AE48" s="156"/>
      <c r="AF48" s="156"/>
    </row>
    <row r="49" spans="1:32" ht="15.75">
      <c r="A49" s="219" t="s">
        <v>244</v>
      </c>
      <c r="B49" s="267"/>
      <c r="C49" s="267"/>
      <c r="D49" s="267"/>
      <c r="E49" s="267"/>
      <c r="F49" s="267"/>
      <c r="G49" s="267"/>
      <c r="H49" s="267"/>
      <c r="I49" s="267"/>
      <c r="J49" s="267"/>
      <c r="K49" s="267"/>
      <c r="L49" s="70"/>
      <c r="M49" s="70"/>
      <c r="N49" s="70"/>
      <c r="O49" s="70"/>
      <c r="P49" s="70"/>
      <c r="Q49" s="70"/>
      <c r="R49" s="6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</row>
    <row r="51" spans="18:28" ht="15.75">
      <c r="R51" s="92"/>
      <c r="W51" s="92"/>
      <c r="X51" s="92"/>
      <c r="Z51" s="92"/>
      <c r="AB51" s="92"/>
    </row>
  </sheetData>
  <sheetProtection/>
  <mergeCells count="18">
    <mergeCell ref="R7:V7"/>
    <mergeCell ref="W7:AA7"/>
    <mergeCell ref="AB7:AF7"/>
    <mergeCell ref="M7:Q7"/>
    <mergeCell ref="A2:L2"/>
    <mergeCell ref="A3:L3"/>
    <mergeCell ref="A7:A8"/>
    <mergeCell ref="B7:B8"/>
    <mergeCell ref="C7:G7"/>
    <mergeCell ref="H7:L7"/>
    <mergeCell ref="W28:AA28"/>
    <mergeCell ref="AB28:AF28"/>
    <mergeCell ref="A28:A29"/>
    <mergeCell ref="B28:B29"/>
    <mergeCell ref="C28:G28"/>
    <mergeCell ref="H28:L28"/>
    <mergeCell ref="M28:Q28"/>
    <mergeCell ref="R28:V28"/>
  </mergeCells>
  <printOptions/>
  <pageMargins left="0.16" right="0.17" top="0.22" bottom="0.16" header="0.17" footer="0.16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8"/>
  <sheetViews>
    <sheetView tabSelected="1" zoomScalePageLayoutView="0" workbookViewId="0" topLeftCell="A19">
      <selection activeCell="B34" sqref="B34:I34"/>
    </sheetView>
  </sheetViews>
  <sheetFormatPr defaultColWidth="9.00390625" defaultRowHeight="12.75"/>
  <cols>
    <col min="2" max="3" width="29.25390625" style="0" customWidth="1"/>
    <col min="4" max="4" width="12.75390625" style="0" customWidth="1"/>
    <col min="5" max="5" width="12.00390625" style="0" customWidth="1"/>
    <col min="8" max="8" width="13.75390625" style="0" customWidth="1"/>
    <col min="9" max="9" width="11.375" style="0" customWidth="1"/>
  </cols>
  <sheetData>
    <row r="1" spans="1:10" ht="15.75" customHeight="1">
      <c r="A1" s="279"/>
      <c r="B1" s="369" t="s">
        <v>318</v>
      </c>
      <c r="C1" s="369"/>
      <c r="D1" s="369"/>
      <c r="E1" s="369"/>
      <c r="F1" s="369"/>
      <c r="G1" s="369"/>
      <c r="H1" s="369"/>
      <c r="I1" s="369"/>
      <c r="J1" s="280"/>
    </row>
    <row r="2" spans="1:10" ht="15.75">
      <c r="A2" s="279"/>
      <c r="B2" s="369"/>
      <c r="C2" s="369"/>
      <c r="D2" s="369"/>
      <c r="E2" s="369"/>
      <c r="F2" s="369"/>
      <c r="G2" s="369"/>
      <c r="H2" s="369"/>
      <c r="I2" s="369"/>
      <c r="J2" s="280"/>
    </row>
    <row r="3" spans="1:10" ht="15.75">
      <c r="A3" s="280"/>
      <c r="B3" s="369"/>
      <c r="C3" s="369"/>
      <c r="D3" s="369"/>
      <c r="E3" s="369"/>
      <c r="F3" s="369"/>
      <c r="G3" s="369"/>
      <c r="H3" s="369"/>
      <c r="I3" s="369"/>
      <c r="J3" s="280"/>
    </row>
    <row r="4" spans="1:10" ht="15.75">
      <c r="A4" s="280"/>
      <c r="B4" s="369"/>
      <c r="C4" s="369"/>
      <c r="D4" s="369"/>
      <c r="E4" s="369"/>
      <c r="F4" s="369"/>
      <c r="G4" s="369"/>
      <c r="H4" s="369"/>
      <c r="I4" s="369"/>
      <c r="J4" s="280"/>
    </row>
    <row r="5" spans="1:10" ht="15.75">
      <c r="A5" s="280"/>
      <c r="B5" s="370"/>
      <c r="C5" s="370"/>
      <c r="D5" s="370"/>
      <c r="E5" s="370"/>
      <c r="F5" s="370"/>
      <c r="G5" s="370"/>
      <c r="H5" s="370"/>
      <c r="I5" s="370"/>
      <c r="J5" s="280"/>
    </row>
    <row r="6" spans="1:10" ht="15.75">
      <c r="A6" s="280"/>
      <c r="B6" s="374" t="s">
        <v>273</v>
      </c>
      <c r="C6" s="371" t="s">
        <v>295</v>
      </c>
      <c r="D6" s="374" t="s">
        <v>274</v>
      </c>
      <c r="E6" s="374" t="s">
        <v>275</v>
      </c>
      <c r="F6" s="374"/>
      <c r="G6" s="374"/>
      <c r="H6" s="374"/>
      <c r="I6" s="374"/>
      <c r="J6" s="280"/>
    </row>
    <row r="7" spans="1:10" ht="15.75">
      <c r="A7" s="280"/>
      <c r="B7" s="374"/>
      <c r="C7" s="372"/>
      <c r="D7" s="374"/>
      <c r="E7" s="281" t="s">
        <v>123</v>
      </c>
      <c r="F7" s="281" t="s">
        <v>124</v>
      </c>
      <c r="G7" s="281" t="s">
        <v>276</v>
      </c>
      <c r="H7" s="281" t="s">
        <v>277</v>
      </c>
      <c r="I7" s="281" t="s">
        <v>127</v>
      </c>
      <c r="J7" s="280"/>
    </row>
    <row r="8" spans="1:10" ht="15.75">
      <c r="A8" s="280"/>
      <c r="B8" s="282">
        <v>1</v>
      </c>
      <c r="C8" s="373"/>
      <c r="D8" s="282">
        <v>2</v>
      </c>
      <c r="E8" s="282">
        <v>3</v>
      </c>
      <c r="F8" s="282">
        <v>4</v>
      </c>
      <c r="G8" s="282">
        <v>5</v>
      </c>
      <c r="H8" s="282">
        <v>6</v>
      </c>
      <c r="I8" s="282">
        <v>7</v>
      </c>
      <c r="J8" s="280"/>
    </row>
    <row r="9" spans="1:10" ht="15.75">
      <c r="A9" s="280"/>
      <c r="B9" s="360" t="s">
        <v>294</v>
      </c>
      <c r="C9" s="361"/>
      <c r="D9" s="361"/>
      <c r="E9" s="361"/>
      <c r="F9" s="361"/>
      <c r="G9" s="361"/>
      <c r="H9" s="361"/>
      <c r="I9" s="362"/>
      <c r="J9" s="280"/>
    </row>
    <row r="10" spans="1:10" ht="47.25">
      <c r="A10" s="280"/>
      <c r="B10" s="283" t="s">
        <v>278</v>
      </c>
      <c r="C10" s="287">
        <v>1</v>
      </c>
      <c r="D10" s="281" t="s">
        <v>279</v>
      </c>
      <c r="E10" s="284">
        <v>27716.671</v>
      </c>
      <c r="F10" s="284"/>
      <c r="G10" s="284"/>
      <c r="H10" s="284">
        <v>27716.671</v>
      </c>
      <c r="I10" s="284"/>
      <c r="J10" s="280"/>
    </row>
    <row r="11" spans="1:10" ht="15.75">
      <c r="A11" s="280"/>
      <c r="B11" s="283" t="s">
        <v>280</v>
      </c>
      <c r="C11" s="287" t="s">
        <v>193</v>
      </c>
      <c r="D11" s="281" t="s">
        <v>279</v>
      </c>
      <c r="E11" s="284">
        <v>5782.865</v>
      </c>
      <c r="F11" s="284"/>
      <c r="G11" s="284"/>
      <c r="H11" s="284">
        <v>5782.865</v>
      </c>
      <c r="I11" s="284"/>
      <c r="J11" s="280"/>
    </row>
    <row r="12" spans="1:10" ht="31.5">
      <c r="A12" s="280"/>
      <c r="B12" s="283" t="s">
        <v>281</v>
      </c>
      <c r="C12" s="287" t="s">
        <v>195</v>
      </c>
      <c r="D12" s="281" t="s">
        <v>279</v>
      </c>
      <c r="E12" s="284"/>
      <c r="F12" s="284"/>
      <c r="G12" s="284"/>
      <c r="H12" s="284"/>
      <c r="I12" s="284"/>
      <c r="J12" s="280"/>
    </row>
    <row r="13" spans="1:10" ht="31.5">
      <c r="A13" s="280"/>
      <c r="B13" s="283" t="s">
        <v>282</v>
      </c>
      <c r="C13" s="287" t="s">
        <v>197</v>
      </c>
      <c r="D13" s="281" t="s">
        <v>279</v>
      </c>
      <c r="E13" s="284">
        <v>21993.806</v>
      </c>
      <c r="F13" s="284"/>
      <c r="G13" s="284"/>
      <c r="H13" s="284">
        <v>21993.806</v>
      </c>
      <c r="I13" s="284"/>
      <c r="J13" s="280"/>
    </row>
    <row r="14" spans="1:10" ht="47.25">
      <c r="A14" s="280"/>
      <c r="B14" s="283" t="s">
        <v>290</v>
      </c>
      <c r="C14" s="287" t="s">
        <v>53</v>
      </c>
      <c r="D14" s="281" t="s">
        <v>279</v>
      </c>
      <c r="E14" s="284">
        <v>17218.521</v>
      </c>
      <c r="F14" s="284"/>
      <c r="G14" s="284"/>
      <c r="H14" s="284"/>
      <c r="I14" s="284">
        <v>17218.521</v>
      </c>
      <c r="J14" s="280"/>
    </row>
    <row r="15" spans="1:10" ht="31.5">
      <c r="A15" s="280"/>
      <c r="B15" s="283" t="s">
        <v>283</v>
      </c>
      <c r="C15" s="287" t="s">
        <v>56</v>
      </c>
      <c r="D15" s="281" t="s">
        <v>279</v>
      </c>
      <c r="E15" s="284">
        <f>H15+I15</f>
        <v>24132.905</v>
      </c>
      <c r="F15" s="284"/>
      <c r="G15" s="284"/>
      <c r="H15" s="284">
        <v>9295.111</v>
      </c>
      <c r="I15" s="284">
        <v>14837.794</v>
      </c>
      <c r="J15" s="280"/>
    </row>
    <row r="16" spans="1:10" ht="15.75">
      <c r="A16" s="280"/>
      <c r="B16" s="363" t="s">
        <v>284</v>
      </c>
      <c r="C16" s="287" t="s">
        <v>62</v>
      </c>
      <c r="D16" s="281" t="s">
        <v>279</v>
      </c>
      <c r="E16" s="284">
        <f>H16+I16</f>
        <v>3583.7659999999996</v>
      </c>
      <c r="F16" s="284"/>
      <c r="G16" s="284"/>
      <c r="H16" s="284">
        <v>1203.039</v>
      </c>
      <c r="I16" s="284">
        <v>2380.727</v>
      </c>
      <c r="J16" s="280"/>
    </row>
    <row r="17" spans="1:10" ht="15.75">
      <c r="A17" s="280"/>
      <c r="B17" s="364"/>
      <c r="C17" s="287" t="s">
        <v>64</v>
      </c>
      <c r="D17" s="281" t="s">
        <v>41</v>
      </c>
      <c r="E17" s="284">
        <f>E16/E10*100</f>
        <v>12.930001586409853</v>
      </c>
      <c r="F17" s="284"/>
      <c r="G17" s="284"/>
      <c r="H17" s="284">
        <v>4.34</v>
      </c>
      <c r="I17" s="284">
        <v>13.83</v>
      </c>
      <c r="J17" s="280"/>
    </row>
    <row r="18" spans="1:10" ht="47.25">
      <c r="A18" s="280" t="s">
        <v>285</v>
      </c>
      <c r="B18" s="283" t="s">
        <v>286</v>
      </c>
      <c r="C18" s="287" t="s">
        <v>72</v>
      </c>
      <c r="D18" s="281" t="s">
        <v>181</v>
      </c>
      <c r="E18" s="284">
        <f>H18+I18</f>
        <v>40.998999999999995</v>
      </c>
      <c r="F18" s="284"/>
      <c r="G18" s="284"/>
      <c r="H18" s="284">
        <v>22.814</v>
      </c>
      <c r="I18" s="284">
        <v>18.185</v>
      </c>
      <c r="J18" s="280"/>
    </row>
    <row r="19" spans="1:10" ht="31.5">
      <c r="A19" s="280"/>
      <c r="B19" s="283" t="s">
        <v>287</v>
      </c>
      <c r="C19" s="287" t="s">
        <v>81</v>
      </c>
      <c r="D19" s="281" t="s">
        <v>181</v>
      </c>
      <c r="E19" s="284">
        <v>0</v>
      </c>
      <c r="F19" s="284"/>
      <c r="G19" s="284"/>
      <c r="H19" s="284">
        <v>0</v>
      </c>
      <c r="I19" s="284">
        <v>0</v>
      </c>
      <c r="J19" s="280"/>
    </row>
    <row r="20" spans="1:10" ht="47.25">
      <c r="A20" s="280"/>
      <c r="B20" s="283" t="s">
        <v>297</v>
      </c>
      <c r="C20" s="287" t="s">
        <v>301</v>
      </c>
      <c r="D20" s="281" t="s">
        <v>83</v>
      </c>
      <c r="E20" s="284">
        <v>19.96</v>
      </c>
      <c r="F20" s="284"/>
      <c r="G20" s="284"/>
      <c r="H20" s="284">
        <v>19.96</v>
      </c>
      <c r="I20" s="284"/>
      <c r="J20" s="280"/>
    </row>
    <row r="21" spans="1:10" ht="63">
      <c r="A21" s="280"/>
      <c r="B21" s="281" t="s">
        <v>288</v>
      </c>
      <c r="C21" s="287" t="s">
        <v>302</v>
      </c>
      <c r="D21" s="281" t="s">
        <v>41</v>
      </c>
      <c r="E21" s="284">
        <v>0</v>
      </c>
      <c r="F21" s="284"/>
      <c r="G21" s="284"/>
      <c r="H21" s="284"/>
      <c r="I21" s="284"/>
      <c r="J21" s="280"/>
    </row>
    <row r="22" spans="1:10" ht="94.5">
      <c r="A22" s="280"/>
      <c r="B22" s="281" t="s">
        <v>296</v>
      </c>
      <c r="C22" s="287" t="s">
        <v>303</v>
      </c>
      <c r="D22" s="281" t="s">
        <v>298</v>
      </c>
      <c r="E22" s="284">
        <f>E15/E20</f>
        <v>1209.0633767535069</v>
      </c>
      <c r="F22" s="284"/>
      <c r="G22" s="284"/>
      <c r="H22" s="284"/>
      <c r="I22" s="284"/>
      <c r="J22" s="280"/>
    </row>
    <row r="23" spans="1:10" ht="94.5">
      <c r="A23" s="280"/>
      <c r="B23" s="281" t="s">
        <v>299</v>
      </c>
      <c r="C23" s="287" t="s">
        <v>304</v>
      </c>
      <c r="D23" s="281" t="s">
        <v>300</v>
      </c>
      <c r="E23" s="284">
        <f>E15/E18</f>
        <v>588.6217956535526</v>
      </c>
      <c r="F23" s="284"/>
      <c r="G23" s="284"/>
      <c r="H23" s="284">
        <f>H15/H18</f>
        <v>407.4301306215482</v>
      </c>
      <c r="I23" s="284">
        <f>I15/I18</f>
        <v>815.9358812207864</v>
      </c>
      <c r="J23" s="280"/>
    </row>
    <row r="24" spans="1:10" ht="78.75">
      <c r="A24" s="280"/>
      <c r="B24" s="285" t="s">
        <v>289</v>
      </c>
      <c r="C24" s="288" t="s">
        <v>305</v>
      </c>
      <c r="D24" s="285" t="s">
        <v>41</v>
      </c>
      <c r="E24" s="286">
        <v>16.01</v>
      </c>
      <c r="F24" s="286"/>
      <c r="G24" s="286"/>
      <c r="H24" s="286">
        <v>6.17</v>
      </c>
      <c r="I24" s="286">
        <v>10.49</v>
      </c>
      <c r="J24" s="280"/>
    </row>
    <row r="25" spans="1:10" ht="15.75">
      <c r="A25" s="280"/>
      <c r="B25" s="365" t="s">
        <v>306</v>
      </c>
      <c r="C25" s="366"/>
      <c r="D25" s="367"/>
      <c r="E25" s="367"/>
      <c r="F25" s="367"/>
      <c r="G25" s="367"/>
      <c r="H25" s="367"/>
      <c r="I25" s="368"/>
      <c r="J25" s="280"/>
    </row>
    <row r="26" spans="1:10" ht="47.25">
      <c r="A26" s="280"/>
      <c r="B26" s="283" t="s">
        <v>278</v>
      </c>
      <c r="C26" s="287" t="s">
        <v>307</v>
      </c>
      <c r="D26" s="281" t="s">
        <v>279</v>
      </c>
      <c r="E26" s="284">
        <v>29104.893</v>
      </c>
      <c r="F26" s="284"/>
      <c r="G26" s="284"/>
      <c r="H26" s="284">
        <v>29104.893</v>
      </c>
      <c r="I26" s="284"/>
      <c r="J26" s="280"/>
    </row>
    <row r="27" spans="1:10" ht="15.75">
      <c r="A27" s="280"/>
      <c r="B27" s="283" t="s">
        <v>280</v>
      </c>
      <c r="C27" s="287" t="s">
        <v>308</v>
      </c>
      <c r="D27" s="281" t="s">
        <v>279</v>
      </c>
      <c r="E27" s="284">
        <v>5782.865</v>
      </c>
      <c r="F27" s="284"/>
      <c r="G27" s="284"/>
      <c r="H27" s="284">
        <v>5782.865</v>
      </c>
      <c r="I27" s="284"/>
      <c r="J27" s="280"/>
    </row>
    <row r="28" spans="1:10" ht="31.5">
      <c r="A28" s="280"/>
      <c r="B28" s="283" t="s">
        <v>281</v>
      </c>
      <c r="C28" s="287" t="s">
        <v>309</v>
      </c>
      <c r="D28" s="281" t="s">
        <v>279</v>
      </c>
      <c r="E28" s="284"/>
      <c r="F28" s="284"/>
      <c r="G28" s="284"/>
      <c r="H28" s="284"/>
      <c r="I28" s="284"/>
      <c r="J28" s="280"/>
    </row>
    <row r="29" spans="1:10" ht="31.5">
      <c r="A29" s="280"/>
      <c r="B29" s="283" t="s">
        <v>282</v>
      </c>
      <c r="C29" s="287" t="s">
        <v>310</v>
      </c>
      <c r="D29" s="281" t="s">
        <v>279</v>
      </c>
      <c r="E29" s="284">
        <v>23322.028</v>
      </c>
      <c r="F29" s="284"/>
      <c r="G29" s="284"/>
      <c r="H29" s="284">
        <v>23322.028</v>
      </c>
      <c r="I29" s="284"/>
      <c r="J29" s="280"/>
    </row>
    <row r="30" spans="1:10" ht="47.25">
      <c r="A30" s="280"/>
      <c r="B30" s="283" t="s">
        <v>290</v>
      </c>
      <c r="C30" s="287" t="s">
        <v>311</v>
      </c>
      <c r="D30" s="281" t="s">
        <v>279</v>
      </c>
      <c r="E30" s="284">
        <v>17218.521</v>
      </c>
      <c r="F30" s="284"/>
      <c r="G30" s="284"/>
      <c r="H30" s="284"/>
      <c r="I30" s="284">
        <v>27310.021</v>
      </c>
      <c r="J30" s="280"/>
    </row>
    <row r="31" spans="1:10" ht="31.5">
      <c r="A31" s="280"/>
      <c r="B31" s="283" t="s">
        <v>291</v>
      </c>
      <c r="C31" s="287" t="s">
        <v>312</v>
      </c>
      <c r="D31" s="281" t="s">
        <v>279</v>
      </c>
      <c r="E31" s="284">
        <v>24445.2</v>
      </c>
      <c r="F31" s="284"/>
      <c r="G31" s="284"/>
      <c r="H31" s="284"/>
      <c r="I31" s="284">
        <v>24445.2</v>
      </c>
      <c r="J31" s="280"/>
    </row>
    <row r="32" spans="1:10" ht="31.5">
      <c r="A32" s="280"/>
      <c r="B32" s="283" t="s">
        <v>292</v>
      </c>
      <c r="C32" s="287" t="s">
        <v>313</v>
      </c>
      <c r="D32" s="281" t="s">
        <v>41</v>
      </c>
      <c r="E32" s="284">
        <v>16.01</v>
      </c>
      <c r="F32" s="284"/>
      <c r="G32" s="284"/>
      <c r="H32" s="284"/>
      <c r="I32" s="284"/>
      <c r="J32" s="280"/>
    </row>
    <row r="33" spans="1:10" ht="31.5">
      <c r="A33" s="280"/>
      <c r="B33" s="283" t="s">
        <v>293</v>
      </c>
      <c r="C33" s="287" t="s">
        <v>314</v>
      </c>
      <c r="D33" s="281" t="s">
        <v>279</v>
      </c>
      <c r="E33" s="284">
        <v>4659.693</v>
      </c>
      <c r="F33" s="284"/>
      <c r="G33" s="284"/>
      <c r="H33" s="284"/>
      <c r="I33" s="284"/>
      <c r="J33" s="280"/>
    </row>
    <row r="34" spans="2:9" ht="15.75">
      <c r="B34" s="375" t="s">
        <v>315</v>
      </c>
      <c r="C34" s="376"/>
      <c r="D34" s="376"/>
      <c r="E34" s="376"/>
      <c r="F34" s="376"/>
      <c r="G34" s="376"/>
      <c r="H34" s="376"/>
      <c r="I34" s="377"/>
    </row>
    <row r="35" spans="2:5" ht="31.5">
      <c r="B35" s="283" t="s">
        <v>292</v>
      </c>
      <c r="C35" s="287" t="s">
        <v>316</v>
      </c>
      <c r="D35" s="281" t="s">
        <v>41</v>
      </c>
      <c r="E35" s="289">
        <f>E32</f>
        <v>16.01</v>
      </c>
    </row>
    <row r="38" spans="2:12" ht="15.75">
      <c r="B38" s="219" t="s">
        <v>244</v>
      </c>
      <c r="C38" s="267"/>
      <c r="D38" s="267"/>
      <c r="E38" s="267"/>
      <c r="F38" s="267"/>
      <c r="G38" s="267"/>
      <c r="H38" s="267"/>
      <c r="I38" s="267"/>
      <c r="J38" s="267"/>
      <c r="K38" s="267"/>
      <c r="L38" s="267"/>
    </row>
  </sheetData>
  <sheetProtection/>
  <mergeCells count="9">
    <mergeCell ref="B34:I34"/>
    <mergeCell ref="B9:I9"/>
    <mergeCell ref="B16:B17"/>
    <mergeCell ref="B25:I25"/>
    <mergeCell ref="B1:I5"/>
    <mergeCell ref="C6:C8"/>
    <mergeCell ref="B6:B7"/>
    <mergeCell ref="D6:D7"/>
    <mergeCell ref="E6:I6"/>
  </mergeCells>
  <printOptions/>
  <pageMargins left="0.7" right="0.7" top="0.75" bottom="0.75" header="0.3" footer="0.3"/>
  <pageSetup fitToHeight="0" fitToWidth="1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Масленникова О.В.</dc:creator>
  <cp:keywords/>
  <dc:description/>
  <cp:lastModifiedBy>Сергей</cp:lastModifiedBy>
  <cp:lastPrinted>2020-03-03T07:43:25Z</cp:lastPrinted>
  <dcterms:created xsi:type="dcterms:W3CDTF">2011-01-17T06:46:32Z</dcterms:created>
  <dcterms:modified xsi:type="dcterms:W3CDTF">2020-03-12T08:33:46Z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